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bookViews>
    <workbookView xWindow="0" yWindow="0" windowWidth="23040" windowHeight="9384" tabRatio="797"/>
  </bookViews>
  <sheets>
    <sheet name="Rechnung_B2B" sheetId="1" r:id="rId1"/>
    <sheet name="Rechnung_Consumer" sheetId="10" r:id="rId2"/>
    <sheet name="QR" sheetId="16" r:id="rId3"/>
    <sheet name="Kunden" sheetId="2" r:id="rId4"/>
    <sheet name="Rechnungsnummern" sheetId="4" r:id="rId5"/>
  </sheets>
  <functionGroups builtInGroupCount="18"/>
  <definedNames>
    <definedName name="_xlnm.Print_Area" localSheetId="0">Rechnung_B2B!$A$1:$H$53</definedName>
    <definedName name="_xlnm.Print_Area" localSheetId="1">Rechnung_Consumer!$A$1:$H$53</definedName>
  </definedNames>
  <calcPr calcId="152511" iterateDelta="0"/>
</workbook>
</file>

<file path=xl/calcChain.xml><?xml version="1.0" encoding="utf-8"?>
<calcChain xmlns="http://schemas.openxmlformats.org/spreadsheetml/2006/main">
  <c r="H17" i="1" l="1"/>
  <c r="G49" i="16" l="1"/>
  <c r="H49" i="16"/>
  <c r="C49" i="16" s="1"/>
  <c r="B49" i="16" l="1"/>
  <c r="B37" i="16"/>
  <c r="B36" i="16"/>
  <c r="B35" i="16"/>
  <c r="B34" i="16"/>
  <c r="B43" i="16"/>
  <c r="B42" i="16"/>
  <c r="B41" i="16"/>
  <c r="B40" i="16"/>
  <c r="F42" i="10" l="1"/>
  <c r="G32" i="1" l="1"/>
  <c r="G34" i="1"/>
  <c r="G36" i="1" l="1"/>
  <c r="E8" i="1" l="1"/>
  <c r="E9" i="1"/>
  <c r="E10" i="1"/>
  <c r="E11" i="1"/>
  <c r="F42" i="1" s="1"/>
  <c r="G30" i="1" l="1"/>
  <c r="G40" i="1" l="1"/>
  <c r="G30" i="10" l="1"/>
  <c r="G38" i="1" l="1"/>
  <c r="A1" i="1" l="1"/>
  <c r="G16" i="1" s="1"/>
  <c r="E12" i="1"/>
  <c r="B25" i="1"/>
  <c r="G26" i="1"/>
  <c r="C49" i="1"/>
  <c r="G28" i="1" l="1"/>
  <c r="C42" i="1"/>
  <c r="G36" i="10"/>
  <c r="G42" i="1" l="1"/>
  <c r="G44" i="1" s="1"/>
  <c r="G45" i="1" l="1"/>
  <c r="E45" i="1" s="1"/>
  <c r="E12" i="10"/>
  <c r="E11" i="10"/>
  <c r="E10" i="10"/>
  <c r="E9" i="10"/>
  <c r="E8" i="10"/>
  <c r="G26" i="10"/>
  <c r="G46" i="1" l="1"/>
  <c r="G28" i="10" l="1"/>
  <c r="G40" i="10" l="1"/>
  <c r="G38" i="10"/>
  <c r="G34" i="10"/>
  <c r="G32" i="10"/>
  <c r="B25" i="10"/>
  <c r="A1" i="10"/>
  <c r="G16" i="10" s="1"/>
  <c r="C42" i="10" l="1"/>
  <c r="G42" i="10"/>
  <c r="G44" i="10" s="1"/>
  <c r="G45" i="10" l="1"/>
  <c r="G46" i="10" s="1"/>
  <c r="C49" i="10"/>
</calcChain>
</file>

<file path=xl/comments1.xml><?xml version="1.0" encoding="utf-8"?>
<comments xmlns="http://schemas.openxmlformats.org/spreadsheetml/2006/main">
  <authors>
    <author>Martin</author>
  </authors>
  <commentList>
    <comment ref="E96" authorId="0" shapeId="0">
      <text>
        <r>
          <rPr>
            <b/>
            <sz val="9"/>
            <color indexed="81"/>
            <rFont val="Tahoma"/>
            <family val="2"/>
          </rPr>
          <t>Martin:</t>
        </r>
        <r>
          <rPr>
            <sz val="9"/>
            <color indexed="81"/>
            <rFont val="Tahoma"/>
            <family val="2"/>
          </rPr>
          <t xml:space="preserve">
Frau Gasser, Robinienweg 19, 4153 Reinach</t>
        </r>
      </text>
    </comment>
  </commentList>
</comments>
</file>

<file path=xl/sharedStrings.xml><?xml version="1.0" encoding="utf-8"?>
<sst xmlns="http://schemas.openxmlformats.org/spreadsheetml/2006/main" count="103" uniqueCount="69">
  <si>
    <t>Nummer</t>
  </si>
  <si>
    <t>Firma / Andrede</t>
  </si>
  <si>
    <t>Name</t>
  </si>
  <si>
    <t>Strasse</t>
  </si>
  <si>
    <t>PLZ Ort</t>
  </si>
  <si>
    <t>Land</t>
  </si>
  <si>
    <t>4144 Arlesheim</t>
  </si>
  <si>
    <t>Rechnungsdatum</t>
  </si>
  <si>
    <t>Rechnungsnummer</t>
  </si>
  <si>
    <t>Kundennummer</t>
  </si>
  <si>
    <t>MwSt.-Nr.</t>
  </si>
  <si>
    <t>Rückfragen an</t>
  </si>
  <si>
    <t>Martin Schenk</t>
  </si>
  <si>
    <t>078 830 30 03</t>
  </si>
  <si>
    <t>Rechnung</t>
  </si>
  <si>
    <t>Datum</t>
  </si>
  <si>
    <t>Artikel / Bezeichnung</t>
  </si>
  <si>
    <t>EP</t>
  </si>
  <si>
    <t>Total</t>
  </si>
  <si>
    <t>Zwischensumme</t>
  </si>
  <si>
    <t>Gesamtbetrag</t>
  </si>
  <si>
    <t>Zahlungskonditionen:</t>
  </si>
  <si>
    <t>30 Tage netto</t>
  </si>
  <si>
    <t>10 Tage netto</t>
  </si>
  <si>
    <t>info@teachware.ch</t>
  </si>
  <si>
    <t>www.teachware.ch</t>
  </si>
  <si>
    <t>Alle Beträge in Schweizer Franken</t>
  </si>
  <si>
    <t>Menge</t>
  </si>
  <si>
    <t>Zahlungskondition</t>
  </si>
  <si>
    <t>Email</t>
  </si>
  <si>
    <t>Telefon</t>
  </si>
  <si>
    <t>Sprache</t>
  </si>
  <si>
    <t>D</t>
  </si>
  <si>
    <t>Frau</t>
  </si>
  <si>
    <t>4103 Bottmingen</t>
  </si>
  <si>
    <t>Mattweg 99</t>
  </si>
  <si>
    <t>Betrag bar erhalten</t>
  </si>
  <si>
    <t>VoIP-zertifizierter Partner</t>
  </si>
  <si>
    <t>Pad</t>
  </si>
  <si>
    <t>Wegpauschale Zone 1</t>
  </si>
  <si>
    <t>Wegpauschale Zone 2</t>
  </si>
  <si>
    <t>Wegpauschale Zone 3</t>
  </si>
  <si>
    <t>4053 Basel</t>
  </si>
  <si>
    <t>CHE-106.460.441.MWST</t>
  </si>
  <si>
    <t>Birnbaumweg 8, 4103 Bottmingen</t>
  </si>
  <si>
    <t>Breitenbachstrasse 110</t>
  </si>
  <si>
    <t>Betrag zahlbar im Voraus</t>
  </si>
  <si>
    <t>Bankverbindung: Basler Kantonalbank, IBAN CH43 0077 0254 1224 5200 1</t>
  </si>
  <si>
    <t>MwSt. 7.7%</t>
  </si>
  <si>
    <t>Wegpauschale Zone 4</t>
  </si>
  <si>
    <t>Besten Dank für Ihren Auftrag! Bewerten Sie uns auf Google: https://g.co/kgs/B2P3QZ</t>
  </si>
  <si>
    <t>CH43 0077 0254 1224 5200 1</t>
  </si>
  <si>
    <t>Teachware AG</t>
  </si>
  <si>
    <t>Birnbaumweg 8</t>
  </si>
  <si>
    <t>CHF</t>
  </si>
  <si>
    <t>Empfangsschein</t>
  </si>
  <si>
    <t>Konto / Zahlbar an</t>
  </si>
  <si>
    <t>Zahlbar durch</t>
  </si>
  <si>
    <t>Währung</t>
  </si>
  <si>
    <t>Betrag</t>
  </si>
  <si>
    <t>Währung   Betrag</t>
  </si>
  <si>
    <t>Annahmestelle</t>
  </si>
  <si>
    <t>Zahlteil</t>
  </si>
  <si>
    <t>Zusätzliche Informationen</t>
  </si>
  <si>
    <t>Rechnungsnummer 500002021</t>
  </si>
  <si>
    <t>Test GmbH</t>
  </si>
  <si>
    <t>Paul Muster</t>
  </si>
  <si>
    <t>Stephanie Meier</t>
  </si>
  <si>
    <t>QR Code Rechnung erstellen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</si>
</sst>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99CC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9"/>
      <color rgb="FF92D05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 style="dashDotDot">
        <color auto="1"/>
      </top>
      <bottom/>
      <diagonal/>
    </border>
    <border>
      <left/>
      <right style="dashDotDot">
        <color auto="1"/>
      </right>
      <top/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4" fontId="0" fillId="0" borderId="0" xfId="0" applyNumberFormat="1"/>
    <xf numFmtId="4" fontId="1" fillId="0" borderId="0" xfId="0" applyNumberFormat="1" applyFont="1"/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0" fillId="0" borderId="0" xfId="0" applyFill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Fill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/>
    <xf numFmtId="0" fontId="0" fillId="0" borderId="0" xfId="0"/>
    <xf numFmtId="4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Border="1"/>
    <xf numFmtId="0" fontId="26" fillId="0" borderId="0" xfId="0" applyFont="1"/>
    <xf numFmtId="0" fontId="10" fillId="0" borderId="0" xfId="0" applyFont="1"/>
    <xf numFmtId="0" fontId="0" fillId="3" borderId="0" xfId="0" applyFill="1"/>
    <xf numFmtId="0" fontId="0" fillId="4" borderId="0" xfId="0" applyFill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9" fillId="0" borderId="0" xfId="0" applyFont="1" applyFill="1"/>
    <xf numFmtId="0" fontId="0" fillId="0" borderId="0" xfId="0" applyFill="1" applyAlignment="1">
      <alignment wrapText="1"/>
    </xf>
    <xf numFmtId="0" fontId="27" fillId="0" borderId="0" xfId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25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9" fillId="2" borderId="0" xfId="0" applyFont="1" applyFill="1" applyBorder="1" applyProtection="1">
      <protection locked="0"/>
    </xf>
    <xf numFmtId="0" fontId="23" fillId="2" borderId="0" xfId="0" applyFont="1" applyFill="1" applyBorder="1" applyProtection="1">
      <protection locked="0"/>
    </xf>
    <xf numFmtId="0" fontId="24" fillId="2" borderId="0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20" fillId="2" borderId="0" xfId="0" applyFont="1" applyFill="1" applyBorder="1" applyProtection="1">
      <protection locked="0"/>
    </xf>
    <xf numFmtId="0" fontId="28" fillId="2" borderId="0" xfId="0" applyFont="1" applyFill="1" applyBorder="1" applyProtection="1"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21" fillId="2" borderId="0" xfId="0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/>
      <protection locked="0"/>
    </xf>
    <xf numFmtId="4" fontId="24" fillId="2" borderId="0" xfId="0" applyNumberFormat="1" applyFont="1" applyFill="1" applyBorder="1" applyProtection="1">
      <protection locked="0"/>
    </xf>
    <xf numFmtId="0" fontId="22" fillId="2" borderId="0" xfId="0" applyFont="1" applyFill="1" applyBorder="1" applyProtection="1">
      <protection locked="0"/>
    </xf>
    <xf numFmtId="2" fontId="10" fillId="2" borderId="0" xfId="0" applyNumberFormat="1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righ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gif"/><Relationship Id="rId2" Type="http://schemas.openxmlformats.org/officeDocument/2006/relationships/image" Target="../media/image1.png"/><Relationship Id="rId1" Type="http://schemas.openxmlformats.org/officeDocument/2006/relationships/image" Target="https://api.qrserver.com/v1/create-qr-code/?size=920x920&amp;ecc=M&amp;data=SPC%0a0200%0a1%0aCH4300770254122452001%0aS%0aTeachware%20AG%0aBirnbaumweg%208%0a%0a4103%0aBottmingen%0aCH%0a%0a%0a%0a%0a%0a%0a%0a156.15%0aCHF%0aS%0aTest%20GmbH%0aPaul%20Muster%0aMattweg%2099%0a4053%0aBasel%0aCH%0aNON%0a%0aRechnungsnummer%20500002021%0aEPD" TargetMode="External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https://api.qrserver.com/v1/create-qr-code/?size=920x920&amp;ecc=M&amp;data=SPC%0a0200%0a1%0aCH4300770254122452001%0aS%0aTeachware%20AG%0aBirnbaumweg%208%0a%0a4103%0aBottmingen%0aCH%0a%0a%0a%0a%0a%0a%0a%0a96.95%0aCHF%0aS%0aFrau%0aDonna%20Febbraio%0aAeussere%20Lange%20Heid%2016%0a4142%0aM&#252;nchenstein%0aCH%0aNON%0a%0aRechnungsnummer%20500002021%0aEPD" TargetMode="External"/><Relationship Id="rId6" Type="http://schemas.openxmlformats.org/officeDocument/2006/relationships/image" Target="../media/image8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https://api.qrserver.com/v1/create-qr-code/?size=920x920&amp;ecc=M&amp;data=SPC%0a0200%0a1%0aCH4300770254122452001%0aS%0aTeachware%20AG%0aBirnbaumweg%208%0a%0a4103%0aBottmingen%0aCH%0a%0a%0a%0a%0a%0a%0a%0a156.15%0aCHF%0aS%0aTest%20GmbH%0aPaul%20Muster%0aMattweg%2099%0a4053%0aBasel%0aCH%0aNON%0a%0aRechnungsnummer%20500002021%0aEP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358140</xdr:colOff>
      <xdr:row>7</xdr:row>
      <xdr:rowOff>40640</xdr:rowOff>
    </xdr:from>
    <xdr:to>
      <xdr:col>11</xdr:col>
      <xdr:colOff>439420</xdr:colOff>
      <xdr:row>16</xdr:row>
      <xdr:rowOff>45720</xdr:rowOff>
    </xdr:to>
    <xdr:pic>
      <xdr:nvPicPr>
        <xdr:cNvPr id="5" name="QRCode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7734300" y="1320800"/>
          <a:ext cx="1651000" cy="1651000"/>
        </a:xfrm>
        <a:prstGeom prst="rect">
          <a:avLst/>
        </a:prstGeom>
      </xdr:spPr>
    </xdr:pic>
    <xdr:clientData/>
  </xdr:twoCellAnchor>
  <xdr:twoCellAnchor editAs="oneCell">
    <xdr:from>
      <xdr:col>9</xdr:col>
      <xdr:colOff>355600</xdr:colOff>
      <xdr:row>7</xdr:row>
      <xdr:rowOff>35560</xdr:rowOff>
    </xdr:from>
    <xdr:to>
      <xdr:col>11</xdr:col>
      <xdr:colOff>441880</xdr:colOff>
      <xdr:row>16</xdr:row>
      <xdr:rowOff>45640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C6181B87-C996-0E49-9F2F-00D043B4F865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1760" y="1315720"/>
          <a:ext cx="1656000" cy="1656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314325</xdr:colOff>
      <xdr:row>3</xdr:row>
      <xdr:rowOff>57150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</xdr:row>
      <xdr:rowOff>180975</xdr:rowOff>
    </xdr:from>
    <xdr:to>
      <xdr:col>7</xdr:col>
      <xdr:colOff>0</xdr:colOff>
      <xdr:row>5</xdr:row>
      <xdr:rowOff>28575</xdr:rowOff>
    </xdr:to>
    <xdr:pic>
      <xdr:nvPicPr>
        <xdr:cNvPr id="1026" name="Picture 2" descr="p_sesam 2009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572000" y="371475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</xdr:row>
      <xdr:rowOff>180975</xdr:rowOff>
    </xdr:from>
    <xdr:to>
      <xdr:col>7</xdr:col>
      <xdr:colOff>0</xdr:colOff>
      <xdr:row>5</xdr:row>
      <xdr:rowOff>47625</xdr:rowOff>
    </xdr:to>
    <xdr:pic>
      <xdr:nvPicPr>
        <xdr:cNvPr id="1028" name="Picture 4" descr="p_sage_50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572000" y="3714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16383</xdr:col>
      <xdr:colOff>0</xdr:colOff>
      <xdr:row>13</xdr:row>
      <xdr:rowOff>38100</xdr:rowOff>
    </xdr:from>
    <xdr:to>
      <xdr:col>16383</xdr:col>
      <xdr:colOff>0</xdr:colOff>
      <xdr:row>53</xdr:row>
      <xdr:rowOff>0</xdr:rowOff>
    </xdr:to>
    <xdr:sp macro="" textlink="">
      <xdr:nvSpPr>
        <xdr:cNvPr id="1036" name="Rectangle 12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rrowheads="1"/>
        </xdr:cNvSpPr>
      </xdr:nvSpPr>
      <xdr:spPr bwMode="auto">
        <a:xfrm rot="5400000">
          <a:off x="1752600" y="6858000"/>
          <a:ext cx="868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0" tIns="0" rIns="0" bIns="0" anchor="t" upright="1"/>
        <a:lstStyle/>
        <a:p>
          <a:pPr algn="r" rtl="0">
            <a:defRPr sz="1000"/>
          </a:pP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Beratung</a:t>
          </a: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(EDV-Consulting, Administrationsberatung, Network Solutions, Buchhaltungsbetreuung) – </a:t>
          </a: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Schulung</a:t>
          </a: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Entwicklung</a:t>
          </a: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Verkauf</a:t>
          </a: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Partner für KMU seit 1989</a:t>
          </a:r>
        </a:p>
        <a:p>
          <a:pPr algn="r" rtl="0">
            <a:defRPr sz="1000"/>
          </a:pPr>
          <a:endParaRPr lang="de-CH" sz="9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16383</xdr:col>
      <xdr:colOff>0</xdr:colOff>
      <xdr:row>13</xdr:row>
      <xdr:rowOff>38100</xdr:rowOff>
    </xdr:from>
    <xdr:to>
      <xdr:col>16383</xdr:col>
      <xdr:colOff>0</xdr:colOff>
      <xdr:row>53</xdr:row>
      <xdr:rowOff>0</xdr:rowOff>
    </xdr:to>
    <xdr:sp macro="" textlink="">
      <xdr:nvSpPr>
        <xdr:cNvPr id="1037" name="Rectangle 13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>
          <a:spLocks noChangeArrowheads="1"/>
        </xdr:cNvSpPr>
      </xdr:nvSpPr>
      <xdr:spPr bwMode="auto">
        <a:xfrm rot="5400000">
          <a:off x="1752600" y="6858000"/>
          <a:ext cx="868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0" tIns="0" rIns="0" bIns="0" anchor="t" upright="1"/>
        <a:lstStyle/>
        <a:p>
          <a:pPr algn="r" rtl="0">
            <a:defRPr sz="1000"/>
          </a:pP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Beratung</a:t>
          </a: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(EDV-Consulting, Administrationsberatung, Network Solutions, Buchhaltungsbetreuung) – </a:t>
          </a: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Schulung</a:t>
          </a: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Entwicklung</a:t>
          </a: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Verkauf</a:t>
          </a: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Partner für KMU seit 1989</a:t>
          </a:r>
        </a:p>
        <a:p>
          <a:pPr algn="r" rtl="0">
            <a:defRPr sz="1000"/>
          </a:pPr>
          <a:endParaRPr lang="de-CH" sz="9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28599</xdr:colOff>
      <xdr:row>1</xdr:row>
      <xdr:rowOff>47626</xdr:rowOff>
    </xdr:from>
    <xdr:to>
      <xdr:col>5</xdr:col>
      <xdr:colOff>300198</xdr:colOff>
      <xdr:row>3</xdr:row>
      <xdr:rowOff>28627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24" y="238126"/>
          <a:ext cx="976449" cy="3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9526</xdr:colOff>
      <xdr:row>0</xdr:row>
      <xdr:rowOff>0</xdr:rowOff>
    </xdr:from>
    <xdr:to>
      <xdr:col>6</xdr:col>
      <xdr:colOff>641034</xdr:colOff>
      <xdr:row>3</xdr:row>
      <xdr:rowOff>25718</xdr:rowOff>
    </xdr:to>
    <xdr:pic>
      <xdr:nvPicPr>
        <xdr:cNvPr id="12" name="Grafik 11" descr="C:\Users\Teachware\AppData\Local\Temp\Partner-Sage (3).gif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6" y="0"/>
          <a:ext cx="631508" cy="597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571500</xdr:colOff>
      <xdr:row>47</xdr:row>
      <xdr:rowOff>19050</xdr:rowOff>
    </xdr:from>
    <xdr:to>
      <xdr:col>7</xdr:col>
      <xdr:colOff>19091</xdr:colOff>
      <xdr:row>47</xdr:row>
      <xdr:rowOff>171458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149850" y="8782050"/>
          <a:ext cx="806491" cy="15240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60960</xdr:colOff>
          <xdr:row>7</xdr:row>
          <xdr:rowOff>38100</xdr:rowOff>
        </xdr:from>
        <xdr:to>
          <xdr:col>8</xdr:col>
          <xdr:colOff>708660</xdr:colOff>
          <xdr:row>11</xdr:row>
          <xdr:rowOff>15240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9321F445-66A0-EA4B-A436-F174EB3031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de-CH" sz="20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Generate QR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408940</xdr:colOff>
      <xdr:row>7</xdr:row>
      <xdr:rowOff>53340</xdr:rowOff>
    </xdr:from>
    <xdr:to>
      <xdr:col>11</xdr:col>
      <xdr:colOff>490220</xdr:colOff>
      <xdr:row>16</xdr:row>
      <xdr:rowOff>58420</xdr:rowOff>
    </xdr:to>
    <xdr:pic>
      <xdr:nvPicPr>
        <xdr:cNvPr id="16" name="QRCode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7747000" y="1333500"/>
          <a:ext cx="1651000" cy="1651000"/>
        </a:xfrm>
        <a:prstGeom prst="rect">
          <a:avLst/>
        </a:prstGeom>
      </xdr:spPr>
    </xdr:pic>
    <xdr:clientData/>
  </xdr:twoCellAnchor>
  <xdr:twoCellAnchor editAs="oneCell">
    <xdr:from>
      <xdr:col>9</xdr:col>
      <xdr:colOff>411480</xdr:colOff>
      <xdr:row>7</xdr:row>
      <xdr:rowOff>48260</xdr:rowOff>
    </xdr:from>
    <xdr:to>
      <xdr:col>11</xdr:col>
      <xdr:colOff>497760</xdr:colOff>
      <xdr:row>16</xdr:row>
      <xdr:rowOff>58340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9540" y="1328420"/>
          <a:ext cx="1656000" cy="1656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314325</xdr:colOff>
      <xdr:row>3</xdr:row>
      <xdr:rowOff>57150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</xdr:row>
      <xdr:rowOff>180975</xdr:rowOff>
    </xdr:from>
    <xdr:to>
      <xdr:col>7</xdr:col>
      <xdr:colOff>0</xdr:colOff>
      <xdr:row>5</xdr:row>
      <xdr:rowOff>28575</xdr:rowOff>
    </xdr:to>
    <xdr:pic>
      <xdr:nvPicPr>
        <xdr:cNvPr id="3" name="Picture 2" descr="p_sesam 200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648325" y="371475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</xdr:row>
      <xdr:rowOff>180975</xdr:rowOff>
    </xdr:from>
    <xdr:to>
      <xdr:col>7</xdr:col>
      <xdr:colOff>0</xdr:colOff>
      <xdr:row>5</xdr:row>
      <xdr:rowOff>47625</xdr:rowOff>
    </xdr:to>
    <xdr:pic>
      <xdr:nvPicPr>
        <xdr:cNvPr id="4" name="Picture 4" descr="p_sage_5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648325" y="3714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16383</xdr:col>
      <xdr:colOff>0</xdr:colOff>
      <xdr:row>13</xdr:row>
      <xdr:rowOff>38100</xdr:rowOff>
    </xdr:from>
    <xdr:to>
      <xdr:col>16383</xdr:col>
      <xdr:colOff>0</xdr:colOff>
      <xdr:row>53</xdr:row>
      <xdr:rowOff>0</xdr:rowOff>
    </xdr:to>
    <xdr:sp macro="" textlink="">
      <xdr:nvSpPr>
        <xdr:cNvPr id="5" name="Rectangle 1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rrowheads="1"/>
        </xdr:cNvSpPr>
      </xdr:nvSpPr>
      <xdr:spPr bwMode="auto">
        <a:xfrm rot="5400000">
          <a:off x="12480326512" y="6348413"/>
          <a:ext cx="766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0" tIns="0" rIns="0" bIns="0" anchor="t" upright="1"/>
        <a:lstStyle/>
        <a:p>
          <a:pPr algn="r" rtl="0">
            <a:defRPr sz="1000"/>
          </a:pP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Beratung</a:t>
          </a: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(EDV-Consulting, Administrationsberatung, Network Solutions, Buchhaltungsbetreuung) – </a:t>
          </a: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Schulung</a:t>
          </a: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Entwicklung</a:t>
          </a: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Verkauf</a:t>
          </a: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Partner für KMU seit 1989</a:t>
          </a:r>
        </a:p>
        <a:p>
          <a:pPr algn="r" rtl="0">
            <a:defRPr sz="1000"/>
          </a:pPr>
          <a:endParaRPr lang="de-CH" sz="9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16383</xdr:col>
      <xdr:colOff>0</xdr:colOff>
      <xdr:row>13</xdr:row>
      <xdr:rowOff>38100</xdr:rowOff>
    </xdr:from>
    <xdr:to>
      <xdr:col>16383</xdr:col>
      <xdr:colOff>0</xdr:colOff>
      <xdr:row>53</xdr:row>
      <xdr:rowOff>0</xdr:rowOff>
    </xdr:to>
    <xdr:sp macro="" textlink="">
      <xdr:nvSpPr>
        <xdr:cNvPr id="6" name="Rectangle 13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Arrowheads="1"/>
        </xdr:cNvSpPr>
      </xdr:nvSpPr>
      <xdr:spPr bwMode="auto">
        <a:xfrm rot="5400000">
          <a:off x="12480326512" y="6348413"/>
          <a:ext cx="766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0" tIns="0" rIns="0" bIns="0" anchor="t" upright="1"/>
        <a:lstStyle/>
        <a:p>
          <a:pPr algn="r" rtl="0">
            <a:defRPr sz="1000"/>
          </a:pP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Beratung</a:t>
          </a: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(EDV-Consulting, Administrationsberatung, Network Solutions, Buchhaltungsbetreuung) – </a:t>
          </a: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Schulung</a:t>
          </a: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Entwicklung</a:t>
          </a: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Verkauf</a:t>
          </a: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de-CH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Partner für KMU seit 1989</a:t>
          </a:r>
        </a:p>
        <a:p>
          <a:pPr algn="r" rtl="0">
            <a:defRPr sz="1000"/>
          </a:pPr>
          <a:endParaRPr lang="de-CH" sz="9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47626</xdr:colOff>
      <xdr:row>0</xdr:row>
      <xdr:rowOff>0</xdr:rowOff>
    </xdr:from>
    <xdr:to>
      <xdr:col>6</xdr:col>
      <xdr:colOff>656026</xdr:colOff>
      <xdr:row>3</xdr:row>
      <xdr:rowOff>33593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6" y="0"/>
          <a:ext cx="608400" cy="605093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1</xdr:row>
      <xdr:rowOff>28575</xdr:rowOff>
    </xdr:from>
    <xdr:to>
      <xdr:col>5</xdr:col>
      <xdr:colOff>300174</xdr:colOff>
      <xdr:row>3</xdr:row>
      <xdr:rowOff>9576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219075"/>
          <a:ext cx="976449" cy="3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527050</xdr:colOff>
      <xdr:row>47</xdr:row>
      <xdr:rowOff>19050</xdr:rowOff>
    </xdr:from>
    <xdr:to>
      <xdr:col>7</xdr:col>
      <xdr:colOff>41</xdr:colOff>
      <xdr:row>47</xdr:row>
      <xdr:rowOff>171458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105400" y="8782050"/>
          <a:ext cx="806491" cy="15240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7</xdr:row>
          <xdr:rowOff>38100</xdr:rowOff>
        </xdr:from>
        <xdr:to>
          <xdr:col>8</xdr:col>
          <xdr:colOff>838200</xdr:colOff>
          <xdr:row>10</xdr:row>
          <xdr:rowOff>167640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de-CH" sz="20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Generate QR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55880</xdr:colOff>
      <xdr:row>32</xdr:row>
      <xdr:rowOff>12700</xdr:rowOff>
    </xdr:from>
    <xdr:to>
      <xdr:col>7</xdr:col>
      <xdr:colOff>1219200</xdr:colOff>
      <xdr:row>44</xdr:row>
      <xdr:rowOff>170180</xdr:rowOff>
    </xdr:to>
    <xdr:pic>
      <xdr:nvPicPr>
        <xdr:cNvPr id="6" name="QRCode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854200" y="6680200"/>
          <a:ext cx="1651000" cy="1651000"/>
        </a:xfrm>
        <a:prstGeom prst="rect">
          <a:avLst/>
        </a:prstGeom>
      </xdr:spPr>
    </xdr:pic>
    <xdr:clientData/>
  </xdr:twoCellAnchor>
  <xdr:twoCellAnchor editAs="oneCell">
    <xdr:from>
      <xdr:col>6</xdr:col>
      <xdr:colOff>50800</xdr:colOff>
      <xdr:row>32</xdr:row>
      <xdr:rowOff>10160</xdr:rowOff>
    </xdr:from>
    <xdr:to>
      <xdr:col>7</xdr:col>
      <xdr:colOff>1219120</xdr:colOff>
      <xdr:row>44</xdr:row>
      <xdr:rowOff>172640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BBB8FF8-6CC2-6842-AFFE-B57ED313CA24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49120" y="7081520"/>
          <a:ext cx="1656000" cy="1656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83820</xdr:rowOff>
    </xdr:from>
    <xdr:to>
      <xdr:col>1</xdr:col>
      <xdr:colOff>228600</xdr:colOff>
      <xdr:row>29</xdr:row>
      <xdr:rowOff>106680</xdr:rowOff>
    </xdr:to>
    <xdr:sp macro="" textlink="">
      <xdr:nvSpPr>
        <xdr:cNvPr id="4" name="Textfeld 3"/>
        <xdr:cNvSpPr txBox="1"/>
      </xdr:nvSpPr>
      <xdr:spPr>
        <a:xfrm>
          <a:off x="0" y="5227320"/>
          <a:ext cx="36576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 b="1">
              <a:sym typeface="Wingdings" panose="05000000000000000000" pitchFamily="2" charset="2"/>
            </a:rPr>
            <a:t></a:t>
          </a:r>
          <a:endParaRPr lang="de-CH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P53"/>
  <sheetViews>
    <sheetView showGridLines="0" tabSelected="1" zoomScaleNormal="100" workbookViewId="0">
      <selection activeCell="H17" sqref="H17"/>
    </sheetView>
  </sheetViews>
  <sheetFormatPr baseColWidth="10" defaultColWidth="11.44140625" defaultRowHeight="14.4" x14ac:dyDescent="0.3"/>
  <cols>
    <col min="1" max="3" width="11.44140625" customWidth="1"/>
    <col min="4" max="4" width="20.44140625" customWidth="1"/>
    <col min="5" max="5" width="10.44140625" customWidth="1"/>
    <col min="6" max="6" width="9" bestFit="1" customWidth="1"/>
    <col min="7" max="7" width="10.44140625" customWidth="1"/>
    <col min="8" max="8" width="11.44140625" customWidth="1"/>
  </cols>
  <sheetData>
    <row r="1" spans="1:12" x14ac:dyDescent="0.3">
      <c r="A1" s="15">
        <f>COUNT(Rechnungsnummern!A:A)</f>
        <v>1</v>
      </c>
      <c r="E1" s="16" t="s">
        <v>37</v>
      </c>
    </row>
    <row r="4" spans="1:12" x14ac:dyDescent="0.3">
      <c r="E4" s="16"/>
    </row>
    <row r="6" spans="1:12" x14ac:dyDescent="0.3">
      <c r="E6" s="14" t="s">
        <v>44</v>
      </c>
    </row>
    <row r="7" spans="1:12" x14ac:dyDescent="0.3">
      <c r="H7" s="72"/>
      <c r="I7" s="72"/>
      <c r="J7" s="72"/>
      <c r="K7" s="72"/>
      <c r="L7" s="72"/>
    </row>
    <row r="8" spans="1:12" x14ac:dyDescent="0.3">
      <c r="E8" t="str">
        <f>IF(ISERROR(VLOOKUP($G$17,Kunden!B:G,2,FALSE)),"""",VLOOKUP($G$17,Kunden!B:G,2,FALSE))</f>
        <v>Test GmbH</v>
      </c>
      <c r="H8" s="72"/>
      <c r="I8" s="72"/>
      <c r="J8" s="72"/>
      <c r="K8" s="72"/>
      <c r="L8" s="72"/>
    </row>
    <row r="9" spans="1:12" x14ac:dyDescent="0.3">
      <c r="E9" t="str">
        <f>VLOOKUP($G$17,Kunden!B:G,3,FALSE)</f>
        <v>Paul Muster</v>
      </c>
      <c r="H9" s="72"/>
      <c r="I9" s="72"/>
      <c r="J9" s="72"/>
      <c r="K9" s="72"/>
      <c r="L9" s="72"/>
    </row>
    <row r="10" spans="1:12" x14ac:dyDescent="0.3">
      <c r="E10" t="str">
        <f>VLOOKUP($G$17,Kunden!B:G,4,FALSE)</f>
        <v>Mattweg 99</v>
      </c>
      <c r="H10" s="72"/>
      <c r="I10" s="72"/>
      <c r="J10" s="72"/>
      <c r="K10" s="72"/>
      <c r="L10" s="72"/>
    </row>
    <row r="11" spans="1:12" x14ac:dyDescent="0.3">
      <c r="E11" t="str">
        <f>VLOOKUP($G$17,Kunden!B:G,5,FALSE)</f>
        <v>4053 Basel</v>
      </c>
      <c r="H11" s="72"/>
      <c r="I11" s="72"/>
      <c r="J11" s="72"/>
      <c r="K11" s="72"/>
      <c r="L11" s="72"/>
    </row>
    <row r="12" spans="1:12" x14ac:dyDescent="0.3">
      <c r="E12" t="str">
        <f>IF(VLOOKUP($G$17,Kunden!B:G,6,FALSE)=0,"",VLOOKUP($G$17,Kunden!B:G,6,FALSE))</f>
        <v/>
      </c>
      <c r="H12" s="72"/>
      <c r="I12" s="72"/>
      <c r="J12" s="72"/>
      <c r="K12" s="72"/>
      <c r="L12" s="72"/>
    </row>
    <row r="13" spans="1:12" x14ac:dyDescent="0.3">
      <c r="H13" s="72"/>
      <c r="I13" s="72"/>
      <c r="J13" s="72"/>
      <c r="K13" s="72"/>
      <c r="L13" s="72"/>
    </row>
    <row r="14" spans="1:12" x14ac:dyDescent="0.3">
      <c r="H14" s="72"/>
      <c r="I14" s="72"/>
      <c r="J14" s="72"/>
      <c r="K14" s="72"/>
      <c r="L14" s="72"/>
    </row>
    <row r="15" spans="1:12" x14ac:dyDescent="0.3">
      <c r="E15" t="s">
        <v>7</v>
      </c>
      <c r="G15" s="2">
        <v>44197</v>
      </c>
      <c r="H15" s="72"/>
      <c r="I15" s="72"/>
      <c r="J15" s="72"/>
      <c r="K15" s="72"/>
      <c r="L15" s="72"/>
    </row>
    <row r="16" spans="1:12" x14ac:dyDescent="0.3">
      <c r="E16" t="s">
        <v>8</v>
      </c>
      <c r="G16" s="1">
        <f>VLOOKUP(A1,Rechnungsnummern!A:B,2,FALSE)</f>
        <v>500002021</v>
      </c>
      <c r="H16" s="72"/>
      <c r="I16" s="72"/>
      <c r="J16" s="72"/>
      <c r="K16" s="72"/>
      <c r="L16" s="72"/>
    </row>
    <row r="17" spans="1:16" x14ac:dyDescent="0.3">
      <c r="E17" t="s">
        <v>9</v>
      </c>
      <c r="G17" s="1">
        <v>211</v>
      </c>
      <c r="H17" s="23" t="str">
        <f>"https://teachware.ch/rechnung?id=" &amp; G16 &amp; "&amp;name="&amp;E8</f>
        <v>https://teachware.ch/rechnung?id=500002021&amp;name=Test GmbH</v>
      </c>
      <c r="I17" s="74"/>
      <c r="J17" s="72"/>
      <c r="K17" s="72"/>
      <c r="L17" s="72"/>
    </row>
    <row r="18" spans="1:16" x14ac:dyDescent="0.3">
      <c r="E18" t="s">
        <v>10</v>
      </c>
      <c r="G18" s="24" t="s">
        <v>43</v>
      </c>
    </row>
    <row r="19" spans="1:16" x14ac:dyDescent="0.3">
      <c r="E19" t="s">
        <v>11</v>
      </c>
      <c r="G19" s="1" t="s">
        <v>12</v>
      </c>
    </row>
    <row r="20" spans="1:16" x14ac:dyDescent="0.3">
      <c r="G20" s="1" t="s">
        <v>13</v>
      </c>
    </row>
    <row r="23" spans="1:16" ht="21" x14ac:dyDescent="0.4">
      <c r="A23" s="3" t="s">
        <v>14</v>
      </c>
    </row>
    <row r="25" spans="1:16" ht="15.6" x14ac:dyDescent="0.3">
      <c r="A25" s="11" t="s">
        <v>15</v>
      </c>
      <c r="B25" s="11" t="str">
        <f>IF(COUNTA(B26:B43)&gt;0,"Zeit","")</f>
        <v/>
      </c>
      <c r="C25" s="11" t="s">
        <v>16</v>
      </c>
      <c r="D25" s="11"/>
      <c r="E25" s="13" t="s">
        <v>27</v>
      </c>
      <c r="F25" s="12" t="s">
        <v>17</v>
      </c>
      <c r="G25" s="12" t="s">
        <v>18</v>
      </c>
      <c r="M25" s="35"/>
    </row>
    <row r="26" spans="1:16" x14ac:dyDescent="0.3">
      <c r="A26" s="38">
        <v>44197</v>
      </c>
      <c r="B26" s="35"/>
      <c r="C26" s="35" t="s">
        <v>68</v>
      </c>
      <c r="D26" s="35"/>
      <c r="E26" s="49">
        <v>1</v>
      </c>
      <c r="F26" s="37">
        <v>100</v>
      </c>
      <c r="G26" s="7">
        <f>IF(C26="Kundenrabatt",IF(E26="","",E26*F26*-1),IF(E26="","",E26*F26))</f>
        <v>100</v>
      </c>
      <c r="J26" s="35"/>
      <c r="K26" s="42"/>
      <c r="M26" s="35"/>
      <c r="N26" s="18"/>
      <c r="O26" s="7"/>
      <c r="P26" s="7"/>
    </row>
    <row r="27" spans="1:16" x14ac:dyDescent="0.3">
      <c r="A27" s="47"/>
      <c r="B27" s="48"/>
      <c r="C27" s="48"/>
      <c r="D27" s="48"/>
      <c r="E27" s="49"/>
      <c r="F27" s="37"/>
      <c r="G27" s="7"/>
      <c r="J27" s="35"/>
      <c r="L27" s="70"/>
      <c r="M27" s="70"/>
      <c r="N27" s="18"/>
      <c r="O27" s="7"/>
      <c r="P27" s="7"/>
    </row>
    <row r="28" spans="1:16" x14ac:dyDescent="0.3">
      <c r="A28" s="38"/>
      <c r="B28" s="35"/>
      <c r="C28" s="35"/>
      <c r="D28" s="35"/>
      <c r="E28" s="56"/>
      <c r="F28" s="37"/>
      <c r="G28" s="37" t="str">
        <f>IF(C28="Kundenrabatt",IF(E28="","",E28*F28*-1),IF(E28="","",E28*F28))</f>
        <v/>
      </c>
      <c r="J28" s="35"/>
      <c r="L28" s="42"/>
      <c r="N28" s="18"/>
      <c r="O28" s="7"/>
      <c r="P28" s="7"/>
    </row>
    <row r="29" spans="1:16" x14ac:dyDescent="0.3">
      <c r="A29" s="47"/>
      <c r="B29" s="51"/>
      <c r="C29" s="51"/>
      <c r="D29" s="51"/>
      <c r="E29" s="52"/>
      <c r="F29" s="37"/>
      <c r="G29" s="37"/>
      <c r="J29" s="35"/>
      <c r="L29" s="19"/>
      <c r="M29" s="19"/>
      <c r="N29" s="18"/>
      <c r="O29" s="7"/>
      <c r="P29" s="7"/>
    </row>
    <row r="30" spans="1:16" x14ac:dyDescent="0.3">
      <c r="A30" s="38"/>
      <c r="B30" s="35"/>
      <c r="C30" s="35"/>
      <c r="D30" s="35"/>
      <c r="E30" s="52"/>
      <c r="F30" s="37"/>
      <c r="G30" s="37" t="str">
        <f>IF(C30="Kundenrabatt",IF(E30="","",E30*F30*-1),IF(E30="","",E30*F30))</f>
        <v/>
      </c>
      <c r="J30" s="35"/>
      <c r="L30" s="42"/>
      <c r="N30" s="18"/>
      <c r="O30" s="7"/>
      <c r="P30" s="7"/>
    </row>
    <row r="31" spans="1:16" x14ac:dyDescent="0.3">
      <c r="A31" s="47"/>
      <c r="B31" s="51"/>
      <c r="C31" s="51"/>
      <c r="D31" s="51"/>
      <c r="E31" s="52"/>
      <c r="F31" s="37"/>
      <c r="G31" s="37"/>
      <c r="J31" s="18"/>
      <c r="L31" s="19"/>
      <c r="M31" s="19"/>
      <c r="N31" s="18"/>
      <c r="O31" s="7"/>
      <c r="P31" s="7"/>
    </row>
    <row r="32" spans="1:16" x14ac:dyDescent="0.3">
      <c r="A32" s="38"/>
      <c r="B32" s="35"/>
      <c r="C32" s="35"/>
      <c r="D32" s="35"/>
      <c r="E32" s="55"/>
      <c r="F32" s="37"/>
      <c r="G32" s="37" t="str">
        <f>IF(C32="Kundenrabatt",IF(E32="","",E32*F32*-1),IF(E32="","",E32*F32))</f>
        <v/>
      </c>
      <c r="J32" s="9"/>
      <c r="N32" s="18"/>
      <c r="O32" s="7"/>
      <c r="P32" s="7"/>
    </row>
    <row r="33" spans="1:11" x14ac:dyDescent="0.3">
      <c r="A33" s="47"/>
      <c r="B33" s="54"/>
      <c r="C33" s="57"/>
      <c r="D33" s="54"/>
      <c r="E33" s="55"/>
      <c r="F33" s="37"/>
      <c r="G33" s="37"/>
    </row>
    <row r="34" spans="1:11" x14ac:dyDescent="0.3">
      <c r="A34" s="38"/>
      <c r="B34" s="35"/>
      <c r="C34" s="35"/>
      <c r="D34" s="35"/>
      <c r="E34" s="55"/>
      <c r="F34" s="37"/>
      <c r="G34" s="37" t="str">
        <f>IF(C34="Kundenrabatt",IF(E34="","",E34*F34*-1),IF(E34="","",E34*F34))</f>
        <v/>
      </c>
    </row>
    <row r="35" spans="1:11" x14ac:dyDescent="0.3">
      <c r="A35" s="47"/>
      <c r="B35" s="51"/>
      <c r="C35" s="53"/>
      <c r="D35" s="53"/>
      <c r="E35" s="52"/>
      <c r="F35" s="37"/>
      <c r="G35" s="37"/>
    </row>
    <row r="36" spans="1:11" x14ac:dyDescent="0.3">
      <c r="A36" s="38"/>
      <c r="B36" s="35"/>
      <c r="C36" s="35"/>
      <c r="D36" s="35"/>
      <c r="E36" s="52"/>
      <c r="F36" s="37"/>
      <c r="G36" s="37" t="str">
        <f>IF(C36="Kundenrabatt",IF(E36="","",E36*F36*-1),IF(E36="","",E36*F36))</f>
        <v/>
      </c>
    </row>
    <row r="37" spans="1:11" x14ac:dyDescent="0.3">
      <c r="A37" s="47"/>
      <c r="B37" s="51"/>
      <c r="C37" s="51"/>
      <c r="D37" s="51"/>
      <c r="E37" s="52"/>
      <c r="F37" s="37"/>
      <c r="G37" s="37"/>
    </row>
    <row r="38" spans="1:11" x14ac:dyDescent="0.3">
      <c r="A38" s="38"/>
      <c r="B38" s="35"/>
      <c r="C38" s="35"/>
      <c r="D38" s="35"/>
      <c r="E38" s="46"/>
      <c r="F38" s="37"/>
      <c r="G38" s="7" t="str">
        <f>IF(C38="Kundenrabatt",IF(E38="","",E38*F38*-1),IF(E38="","",E38*F38))</f>
        <v/>
      </c>
      <c r="K38" s="35"/>
    </row>
    <row r="39" spans="1:11" x14ac:dyDescent="0.3">
      <c r="A39" s="38"/>
      <c r="B39" s="38"/>
      <c r="C39" s="44"/>
      <c r="D39" s="44"/>
      <c r="E39" s="45"/>
      <c r="F39" s="37"/>
      <c r="G39" s="7"/>
    </row>
    <row r="40" spans="1:11" x14ac:dyDescent="0.3">
      <c r="A40" s="38"/>
      <c r="B40" s="35"/>
      <c r="C40" s="35"/>
      <c r="D40" s="35"/>
      <c r="E40" s="46"/>
      <c r="F40" s="37"/>
      <c r="G40" s="37" t="str">
        <f>IF(C40="Kundenrabatt",IF(E40="","",E40*F40*-1),IF(E40="","",E40*F40))</f>
        <v/>
      </c>
    </row>
    <row r="41" spans="1:11" x14ac:dyDescent="0.3">
      <c r="A41" s="38"/>
      <c r="B41" s="38"/>
      <c r="C41" s="44"/>
      <c r="D41" s="44"/>
      <c r="E41" s="45"/>
      <c r="F41" s="37"/>
      <c r="G41" s="37"/>
    </row>
    <row r="42" spans="1:11" x14ac:dyDescent="0.3">
      <c r="A42" s="9"/>
      <c r="C42" s="71" t="str">
        <f>IF(E42="","",VLOOKUP(VLOOKUP($E$11,Kunden!O:P,2,FALSE),Kunden!$L$6:$N$9,2,FALSE))</f>
        <v>Wegpauschale Zone 2</v>
      </c>
      <c r="D42" s="71"/>
      <c r="E42" s="27">
        <v>1</v>
      </c>
      <c r="F42" s="37">
        <f>IF(E42="","",VLOOKUP(VLOOKUP($E$11,Kunden!O:P,2,FALSE),Kunden!$L$6:$N$10,3,FALSE))</f>
        <v>45</v>
      </c>
      <c r="G42" s="7">
        <f>IF(C42="Kundenrabatt",IF(E42="","",E42*F42*-1),IF(E42="","",E42*F42))</f>
        <v>45</v>
      </c>
      <c r="H42" s="7"/>
    </row>
    <row r="43" spans="1:11" x14ac:dyDescent="0.3">
      <c r="A43" s="9"/>
      <c r="C43" s="71"/>
      <c r="D43" s="71"/>
      <c r="E43" s="26"/>
      <c r="F43" s="7"/>
      <c r="G43" s="7"/>
    </row>
    <row r="44" spans="1:11" x14ac:dyDescent="0.3">
      <c r="E44" t="s">
        <v>19</v>
      </c>
      <c r="G44" s="7">
        <f>ROUND(SUM(G26:G43)*2,1)/2</f>
        <v>145</v>
      </c>
      <c r="H44" s="7"/>
    </row>
    <row r="45" spans="1:11" x14ac:dyDescent="0.3">
      <c r="E45" t="str">
        <f>IF(G45="","","MwSt. 7.7%")</f>
        <v>MwSt. 7.7%</v>
      </c>
      <c r="G45" s="7">
        <f>IF(OR(E12="Deutschland",E12="France"),"",ROUND(G44*2*7.7%,1)/2)</f>
        <v>11.15</v>
      </c>
    </row>
    <row r="46" spans="1:11" x14ac:dyDescent="0.3">
      <c r="E46" s="4" t="s">
        <v>20</v>
      </c>
      <c r="F46" s="4"/>
      <c r="G46" s="8">
        <f>ROUND(SUM(G44:G45),2)</f>
        <v>156.15</v>
      </c>
    </row>
    <row r="48" spans="1:11" x14ac:dyDescent="0.3">
      <c r="A48" t="s">
        <v>50</v>
      </c>
      <c r="G48" s="8"/>
    </row>
    <row r="49" spans="1:7" x14ac:dyDescent="0.3">
      <c r="A49" s="4" t="s">
        <v>21</v>
      </c>
      <c r="B49" s="4"/>
      <c r="C49" s="4" t="str">
        <f>VLOOKUP(VLOOKUP(Rechnung_B2B!$G$17,Kunden!B:H,7,FALSE),Kunden!L:M,2,FALSE)</f>
        <v>10 Tage netto</v>
      </c>
      <c r="G49" s="8"/>
    </row>
    <row r="50" spans="1:7" x14ac:dyDescent="0.3">
      <c r="A50" t="s">
        <v>47</v>
      </c>
    </row>
    <row r="52" spans="1:7" x14ac:dyDescent="0.3">
      <c r="A52" s="5" t="s">
        <v>24</v>
      </c>
      <c r="G52" s="10" t="s">
        <v>26</v>
      </c>
    </row>
    <row r="53" spans="1:7" x14ac:dyDescent="0.3">
      <c r="A53" s="6" t="s">
        <v>25</v>
      </c>
    </row>
  </sheetData>
  <mergeCells count="3">
    <mergeCell ref="L27:M27"/>
    <mergeCell ref="C43:D43"/>
    <mergeCell ref="C42:D42"/>
  </mergeCells>
  <printOptions horizontalCentered="1"/>
  <pageMargins left="0.59055118110236227" right="0" top="0.59055118110236227" bottom="0.19685039370078741" header="0" footer="0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QR_Click">
                <anchor moveWithCells="1" sizeWithCells="1">
                  <from>
                    <xdr:col>7</xdr:col>
                    <xdr:colOff>60960</xdr:colOff>
                    <xdr:row>7</xdr:row>
                    <xdr:rowOff>38100</xdr:rowOff>
                  </from>
                  <to>
                    <xdr:col>8</xdr:col>
                    <xdr:colOff>708660</xdr:colOff>
                    <xdr:row>11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P53"/>
  <sheetViews>
    <sheetView showGridLines="0" zoomScaleNormal="100" workbookViewId="0">
      <selection activeCell="I15" sqref="I15"/>
    </sheetView>
  </sheetViews>
  <sheetFormatPr baseColWidth="10" defaultColWidth="11.44140625" defaultRowHeight="14.4" x14ac:dyDescent="0.3"/>
  <cols>
    <col min="1" max="3" width="11.44140625" customWidth="1"/>
    <col min="4" max="4" width="20.44140625" customWidth="1"/>
    <col min="5" max="5" width="10.44140625" customWidth="1"/>
    <col min="6" max="6" width="8.44140625" customWidth="1"/>
    <col min="7" max="7" width="10.44140625" customWidth="1"/>
    <col min="8" max="8" width="11.44140625" customWidth="1"/>
  </cols>
  <sheetData>
    <row r="1" spans="1:12" x14ac:dyDescent="0.3">
      <c r="A1" s="15">
        <f>COUNT(Rechnungsnummern!A:A)</f>
        <v>1</v>
      </c>
      <c r="E1" s="16" t="s">
        <v>37</v>
      </c>
    </row>
    <row r="4" spans="1:12" x14ac:dyDescent="0.3">
      <c r="E4" s="16"/>
    </row>
    <row r="6" spans="1:12" x14ac:dyDescent="0.3">
      <c r="E6" s="14" t="s">
        <v>44</v>
      </c>
      <c r="H6" s="72"/>
      <c r="I6" s="72"/>
      <c r="J6" s="72"/>
      <c r="K6" s="72"/>
      <c r="L6" s="72"/>
    </row>
    <row r="7" spans="1:12" x14ac:dyDescent="0.3">
      <c r="H7" s="72"/>
      <c r="I7" s="72"/>
      <c r="J7" s="72"/>
      <c r="K7" s="72"/>
      <c r="L7" s="72"/>
    </row>
    <row r="8" spans="1:12" x14ac:dyDescent="0.3">
      <c r="E8" t="str">
        <f>IF(ISERROR(VLOOKUP($G$17,Kunden!B:G,2,FALSE)),"""",VLOOKUP($G$17,Kunden!B:G,2,FALSE))</f>
        <v>Frau</v>
      </c>
      <c r="H8" s="72"/>
      <c r="I8" s="72"/>
      <c r="J8" s="72"/>
      <c r="K8" s="72"/>
      <c r="L8" s="72"/>
    </row>
    <row r="9" spans="1:12" x14ac:dyDescent="0.3">
      <c r="E9" t="str">
        <f>VLOOKUP($G$17,Kunden!B:G,3,FALSE)</f>
        <v>Stephanie Meier</v>
      </c>
      <c r="H9" s="72"/>
      <c r="I9" s="72"/>
      <c r="J9" s="72"/>
      <c r="K9" s="72"/>
      <c r="L9" s="72"/>
    </row>
    <row r="10" spans="1:12" x14ac:dyDescent="0.3">
      <c r="E10" t="str">
        <f>VLOOKUP($G$17,Kunden!B:G,4,FALSE)</f>
        <v>Breitenbachstrasse 110</v>
      </c>
      <c r="H10" s="72"/>
      <c r="I10" s="72"/>
      <c r="J10" s="72"/>
      <c r="K10" s="72"/>
      <c r="L10" s="72"/>
    </row>
    <row r="11" spans="1:12" x14ac:dyDescent="0.3">
      <c r="E11" t="str">
        <f>VLOOKUP($G$17,Kunden!B:G,5,FALSE)</f>
        <v>4144 Arlesheim</v>
      </c>
      <c r="H11" s="72"/>
      <c r="I11" s="72"/>
      <c r="J11" s="72"/>
      <c r="K11" s="72"/>
      <c r="L11" s="72"/>
    </row>
    <row r="12" spans="1:12" x14ac:dyDescent="0.3">
      <c r="E12" t="str">
        <f>IF(VLOOKUP($G$17,Kunden!B:G,6,FALSE)=0,"",VLOOKUP($G$17,Kunden!B:G,6,FALSE))</f>
        <v/>
      </c>
      <c r="H12" s="72"/>
      <c r="I12" s="72"/>
      <c r="J12" s="72"/>
      <c r="K12" s="72"/>
      <c r="L12" s="72"/>
    </row>
    <row r="13" spans="1:12" x14ac:dyDescent="0.3">
      <c r="H13" s="72"/>
      <c r="I13" s="72"/>
      <c r="J13" s="72"/>
      <c r="K13" s="72"/>
      <c r="L13" s="72"/>
    </row>
    <row r="14" spans="1:12" x14ac:dyDescent="0.3">
      <c r="H14" s="72"/>
      <c r="I14" s="72"/>
      <c r="J14" s="72"/>
      <c r="K14" s="72"/>
      <c r="L14" s="72"/>
    </row>
    <row r="15" spans="1:12" x14ac:dyDescent="0.3">
      <c r="E15" t="s">
        <v>7</v>
      </c>
      <c r="G15" s="2">
        <v>44102</v>
      </c>
      <c r="H15" s="72"/>
      <c r="I15" s="72"/>
      <c r="J15" s="72"/>
      <c r="K15" s="72"/>
      <c r="L15" s="72"/>
    </row>
    <row r="16" spans="1:12" x14ac:dyDescent="0.3">
      <c r="E16" t="s">
        <v>8</v>
      </c>
      <c r="G16" s="1">
        <f>VLOOKUP(A1,Rechnungsnummern!A:B,2,FALSE)</f>
        <v>500002021</v>
      </c>
      <c r="H16" s="72"/>
      <c r="I16" s="72"/>
      <c r="J16" s="72"/>
      <c r="K16" s="72"/>
      <c r="L16" s="72"/>
    </row>
    <row r="17" spans="1:16" x14ac:dyDescent="0.3">
      <c r="E17" t="s">
        <v>9</v>
      </c>
      <c r="G17" s="1">
        <v>249</v>
      </c>
      <c r="H17" s="72"/>
      <c r="I17" s="74"/>
      <c r="J17" s="72"/>
      <c r="K17" s="72"/>
      <c r="L17" s="72"/>
    </row>
    <row r="18" spans="1:16" x14ac:dyDescent="0.3">
      <c r="E18" t="s">
        <v>10</v>
      </c>
      <c r="G18" s="24" t="s">
        <v>43</v>
      </c>
      <c r="H18" s="72"/>
      <c r="I18" s="72"/>
      <c r="J18" s="72"/>
      <c r="K18" s="72"/>
      <c r="L18" s="72"/>
    </row>
    <row r="19" spans="1:16" x14ac:dyDescent="0.3">
      <c r="E19" t="s">
        <v>11</v>
      </c>
      <c r="G19" s="1" t="s">
        <v>12</v>
      </c>
    </row>
    <row r="20" spans="1:16" x14ac:dyDescent="0.3">
      <c r="G20" s="1" t="s">
        <v>13</v>
      </c>
    </row>
    <row r="23" spans="1:16" ht="21" x14ac:dyDescent="0.4">
      <c r="A23" s="3" t="s">
        <v>14</v>
      </c>
    </row>
    <row r="25" spans="1:16" ht="15.6" x14ac:dyDescent="0.3">
      <c r="A25" s="11" t="s">
        <v>15</v>
      </c>
      <c r="B25" s="11" t="str">
        <f>IF(COUNTA(B26:B43)&gt;0,"Zeit","")</f>
        <v/>
      </c>
      <c r="C25" s="11" t="s">
        <v>16</v>
      </c>
      <c r="D25" s="11"/>
      <c r="E25" s="13" t="s">
        <v>27</v>
      </c>
      <c r="F25" s="12" t="s">
        <v>17</v>
      </c>
      <c r="G25" s="12" t="s">
        <v>18</v>
      </c>
    </row>
    <row r="26" spans="1:16" x14ac:dyDescent="0.3">
      <c r="A26" s="38">
        <v>44197</v>
      </c>
      <c r="B26" s="35"/>
      <c r="C26" s="35" t="s">
        <v>68</v>
      </c>
      <c r="D26" s="35"/>
      <c r="E26" s="58">
        <v>1</v>
      </c>
      <c r="F26" s="37">
        <v>100</v>
      </c>
      <c r="G26" s="7">
        <f>IF(C26="Kundenrabatt",IF(E26="","",E26*F26*-1),IF(E26="","",E26*F26))</f>
        <v>100</v>
      </c>
      <c r="J26" s="9"/>
      <c r="N26" s="22"/>
      <c r="O26" s="7"/>
      <c r="P26" s="7"/>
    </row>
    <row r="27" spans="1:16" x14ac:dyDescent="0.3">
      <c r="A27" s="9"/>
      <c r="C27" s="33"/>
      <c r="D27" s="31"/>
      <c r="E27" s="32"/>
      <c r="F27" s="7"/>
      <c r="G27" s="7"/>
      <c r="J27" s="9"/>
      <c r="L27" s="70"/>
      <c r="M27" s="70"/>
      <c r="N27" s="22"/>
      <c r="O27" s="7"/>
      <c r="P27" s="7"/>
    </row>
    <row r="28" spans="1:16" x14ac:dyDescent="0.3">
      <c r="A28" s="38"/>
      <c r="B28" s="38"/>
      <c r="C28" s="35"/>
      <c r="D28" s="35"/>
      <c r="E28" s="40"/>
      <c r="F28" s="37"/>
      <c r="G28" s="7" t="str">
        <f>IF(C28="Kundenrabatt",IF(E28="","",E28*F28*-1),IF(E28="","",E28*F28))</f>
        <v/>
      </c>
      <c r="J28" s="9"/>
      <c r="N28" s="22"/>
      <c r="O28" s="7"/>
      <c r="P28" s="7"/>
    </row>
    <row r="29" spans="1:16" x14ac:dyDescent="0.3">
      <c r="A29" s="38"/>
      <c r="B29" s="35"/>
      <c r="C29" s="39"/>
      <c r="D29" s="39"/>
      <c r="E29" s="40"/>
      <c r="F29" s="37"/>
      <c r="G29" s="7"/>
      <c r="J29" s="9"/>
      <c r="L29" s="21"/>
      <c r="M29" s="21"/>
      <c r="N29" s="22"/>
      <c r="O29" s="7"/>
      <c r="P29" s="7"/>
    </row>
    <row r="30" spans="1:16" x14ac:dyDescent="0.3">
      <c r="A30" s="38"/>
      <c r="B30" s="9"/>
      <c r="C30" s="34"/>
      <c r="E30" s="32"/>
      <c r="F30" s="36"/>
      <c r="G30" s="7" t="str">
        <f>IF(C30="Kundenrabatt",IF(E30="","",E30*F30*-1),IF(E30="","",E30*F30))</f>
        <v/>
      </c>
      <c r="J30" s="9"/>
      <c r="N30" s="22"/>
      <c r="O30" s="7"/>
      <c r="P30" s="7"/>
    </row>
    <row r="31" spans="1:16" x14ac:dyDescent="0.3">
      <c r="A31" s="9"/>
      <c r="C31" s="50"/>
      <c r="E31" s="25"/>
      <c r="F31" s="7"/>
      <c r="G31" s="7"/>
      <c r="J31" s="22"/>
      <c r="L31" s="21"/>
      <c r="M31" s="21"/>
      <c r="N31" s="22"/>
      <c r="O31" s="7"/>
      <c r="P31" s="7"/>
    </row>
    <row r="32" spans="1:16" x14ac:dyDescent="0.3">
      <c r="A32" s="38"/>
      <c r="B32" s="38"/>
      <c r="C32" s="35"/>
      <c r="D32" s="35"/>
      <c r="E32" s="41"/>
      <c r="F32" s="37"/>
      <c r="G32" s="7" t="str">
        <f>IF(C33="Kundenrabatt",IF(E32="","",E32*F32*-1),IF(E32="","",E32*F32))</f>
        <v/>
      </c>
      <c r="J32" s="9"/>
      <c r="N32" s="22"/>
      <c r="O32" s="7"/>
      <c r="P32" s="7"/>
    </row>
    <row r="33" spans="1:10" x14ac:dyDescent="0.3">
      <c r="A33" s="38"/>
      <c r="B33" s="35"/>
      <c r="C33" s="43"/>
      <c r="D33" s="35"/>
      <c r="E33" s="25"/>
      <c r="F33" s="37"/>
      <c r="G33" s="7"/>
    </row>
    <row r="34" spans="1:10" x14ac:dyDescent="0.3">
      <c r="A34" s="38"/>
      <c r="B34" s="38"/>
      <c r="C34" s="35"/>
      <c r="D34" s="35"/>
      <c r="E34" s="45"/>
      <c r="F34" s="37"/>
      <c r="G34" s="7" t="str">
        <f t="shared" ref="G34:G40" si="0">IF(C34="Kundenrabatt",IF(E34="","",E34*F34*-1),IF(E34="","",E34*F34))</f>
        <v/>
      </c>
    </row>
    <row r="35" spans="1:10" x14ac:dyDescent="0.3">
      <c r="A35" s="38"/>
      <c r="B35" s="35"/>
      <c r="C35" s="44"/>
      <c r="D35" s="35"/>
      <c r="E35" s="25"/>
      <c r="F35" s="37"/>
      <c r="G35" s="7"/>
    </row>
    <row r="36" spans="1:10" x14ac:dyDescent="0.3">
      <c r="A36" s="38"/>
      <c r="B36" s="38"/>
      <c r="C36" s="35"/>
      <c r="D36" s="35"/>
      <c r="E36" s="45"/>
      <c r="F36" s="37"/>
      <c r="G36" s="7" t="str">
        <f t="shared" ref="G36" si="1">IF(C36="Kundenrabatt",IF(E36="","",E36*F36*-1),IF(E36="","",E36*F36))</f>
        <v/>
      </c>
    </row>
    <row r="37" spans="1:10" x14ac:dyDescent="0.3">
      <c r="A37" s="38"/>
      <c r="B37" s="35"/>
      <c r="C37" s="44"/>
      <c r="D37" s="35"/>
      <c r="E37" s="25"/>
      <c r="F37" s="37"/>
      <c r="G37" s="7"/>
    </row>
    <row r="38" spans="1:10" x14ac:dyDescent="0.3">
      <c r="A38" s="38"/>
      <c r="E38" s="30"/>
      <c r="F38" s="7"/>
      <c r="G38" s="7" t="str">
        <f t="shared" si="0"/>
        <v/>
      </c>
    </row>
    <row r="39" spans="1:10" x14ac:dyDescent="0.3">
      <c r="A39" s="9"/>
      <c r="C39" s="44"/>
      <c r="D39" s="29"/>
      <c r="E39" s="30"/>
      <c r="F39" s="7"/>
      <c r="G39" s="7"/>
      <c r="H39" s="7"/>
    </row>
    <row r="40" spans="1:10" x14ac:dyDescent="0.3">
      <c r="A40" s="38"/>
      <c r="E40" s="30"/>
      <c r="F40" s="7"/>
      <c r="G40" s="7" t="str">
        <f t="shared" si="0"/>
        <v/>
      </c>
    </row>
    <row r="41" spans="1:10" x14ac:dyDescent="0.3">
      <c r="A41" s="22"/>
      <c r="C41" s="44"/>
      <c r="D41" s="21"/>
      <c r="E41" s="22"/>
      <c r="F41" s="7"/>
      <c r="G41" s="7"/>
    </row>
    <row r="42" spans="1:10" x14ac:dyDescent="0.3">
      <c r="A42" s="22"/>
      <c r="C42" s="71" t="str">
        <f>IF(E42="","",VLOOKUP(VLOOKUP($E$11,Kunden!O:P,2,FALSE),Kunden!$L$6:$N$8,2,FALSE))</f>
        <v>Wegpauschale Zone 1</v>
      </c>
      <c r="D42" s="71"/>
      <c r="E42" s="22">
        <v>1</v>
      </c>
      <c r="F42" s="7">
        <f>IF(E42="","",VLOOKUP(VLOOKUP($E$11,Kunden!O:P,2,FALSE),Kunden!$L$6:$N$10,3,FALSE))</f>
        <v>30</v>
      </c>
      <c r="G42" s="7">
        <f t="shared" ref="G42" si="2">IF(E42="","",E42*F42)</f>
        <v>30</v>
      </c>
      <c r="H42" s="37"/>
      <c r="J42" s="37"/>
    </row>
    <row r="43" spans="1:10" x14ac:dyDescent="0.3">
      <c r="A43" s="22"/>
      <c r="C43" s="71"/>
      <c r="D43" s="71"/>
      <c r="E43" s="22"/>
      <c r="F43" s="7"/>
      <c r="G43" s="7"/>
    </row>
    <row r="44" spans="1:10" x14ac:dyDescent="0.3">
      <c r="E44" t="s">
        <v>19</v>
      </c>
      <c r="G44" s="7">
        <f>ROUND(SUM(G26:G43)*2,1)/2</f>
        <v>130</v>
      </c>
    </row>
    <row r="45" spans="1:10" x14ac:dyDescent="0.3">
      <c r="E45" t="s">
        <v>48</v>
      </c>
      <c r="G45" s="7">
        <f>ROUND(G44*2*7.7%,1)/2</f>
        <v>10</v>
      </c>
    </row>
    <row r="46" spans="1:10" x14ac:dyDescent="0.3">
      <c r="E46" s="4" t="s">
        <v>20</v>
      </c>
      <c r="F46" s="4"/>
      <c r="G46" s="8">
        <f>ROUND(SUM(G44:G45),2)</f>
        <v>140</v>
      </c>
      <c r="I46" s="7"/>
    </row>
    <row r="48" spans="1:10" x14ac:dyDescent="0.3">
      <c r="A48" s="35" t="s">
        <v>50</v>
      </c>
    </row>
    <row r="49" spans="1:7" x14ac:dyDescent="0.3">
      <c r="A49" s="4" t="s">
        <v>21</v>
      </c>
      <c r="B49" s="4"/>
      <c r="C49" s="4" t="str">
        <f>VLOOKUP(VLOOKUP(Rechnung_Consumer!$G$17,Kunden!B:H,7,FALSE),Kunden!L:M,2,FALSE)</f>
        <v>10 Tage netto</v>
      </c>
    </row>
    <row r="50" spans="1:7" x14ac:dyDescent="0.3">
      <c r="A50" t="s">
        <v>47</v>
      </c>
    </row>
    <row r="52" spans="1:7" x14ac:dyDescent="0.3">
      <c r="A52" s="5" t="s">
        <v>24</v>
      </c>
      <c r="G52" s="10" t="s">
        <v>26</v>
      </c>
    </row>
    <row r="53" spans="1:7" x14ac:dyDescent="0.3">
      <c r="A53" s="6" t="s">
        <v>25</v>
      </c>
    </row>
  </sheetData>
  <mergeCells count="3">
    <mergeCell ref="L27:M27"/>
    <mergeCell ref="C42:D42"/>
    <mergeCell ref="C43:D43"/>
  </mergeCells>
  <printOptions horizontalCentered="1"/>
  <pageMargins left="0.59055118110236227" right="0" top="0.59055118110236227" bottom="0.19685039370078741" header="0" footer="0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QR_Click">
                <anchor moveWithCells="1" sizeWithCells="1">
                  <from>
                    <xdr:col>7</xdr:col>
                    <xdr:colOff>190500</xdr:colOff>
                    <xdr:row>7</xdr:row>
                    <xdr:rowOff>38100</xdr:rowOff>
                  </from>
                  <to>
                    <xdr:col>8</xdr:col>
                    <xdr:colOff>838200</xdr:colOff>
                    <xdr:row>10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5"/>
  <sheetViews>
    <sheetView showGridLines="0" topLeftCell="A28" workbookViewId="0">
      <selection activeCell="I57" sqref="I57"/>
    </sheetView>
  </sheetViews>
  <sheetFormatPr baseColWidth="10" defaultRowHeight="14.4" x14ac:dyDescent="0.3"/>
  <cols>
    <col min="1" max="1" width="2" customWidth="1"/>
    <col min="2" max="2" width="5" customWidth="1"/>
    <col min="3" max="3" width="7" customWidth="1"/>
    <col min="4" max="4" width="8.77734375" customWidth="1"/>
    <col min="5" max="5" width="2" customWidth="1"/>
    <col min="6" max="6" width="1.44140625" customWidth="1"/>
    <col min="7" max="7" width="7.109375" customWidth="1"/>
    <col min="8" max="8" width="20.77734375" customWidth="1"/>
    <col min="9" max="9" width="37.21875" customWidth="1"/>
    <col min="10" max="10" width="2" customWidth="1"/>
    <col min="11" max="11" width="3.44140625" style="28" customWidth="1"/>
    <col min="12" max="12" width="0.77734375" customWidth="1"/>
    <col min="13" max="13" width="11.5546875" customWidth="1"/>
  </cols>
  <sheetData>
    <row r="1" ht="10.050000000000001" customHeight="1" x14ac:dyDescent="0.3"/>
    <row r="2" ht="10.050000000000001" customHeight="1" x14ac:dyDescent="0.3"/>
    <row r="3" ht="10.050000000000001" customHeight="1" x14ac:dyDescent="0.3"/>
    <row r="4" ht="10.050000000000001" customHeight="1" x14ac:dyDescent="0.3"/>
    <row r="5" ht="10.050000000000001" customHeight="1" x14ac:dyDescent="0.3"/>
    <row r="6" ht="10.050000000000001" customHeight="1" x14ac:dyDescent="0.3"/>
    <row r="7" ht="10.050000000000001" customHeight="1" x14ac:dyDescent="0.3"/>
    <row r="8" ht="10.050000000000001" customHeight="1" x14ac:dyDescent="0.3"/>
    <row r="9" ht="10.050000000000001" customHeight="1" x14ac:dyDescent="0.3"/>
    <row r="10" ht="10.050000000000001" customHeight="1" x14ac:dyDescent="0.3"/>
    <row r="11" ht="41.4" customHeight="1" x14ac:dyDescent="0.3"/>
    <row r="12" ht="10.050000000000001" customHeight="1" x14ac:dyDescent="0.3"/>
    <row r="13" ht="10.050000000000001" customHeight="1" x14ac:dyDescent="0.3"/>
    <row r="14" ht="10.050000000000001" customHeight="1" x14ac:dyDescent="0.3"/>
    <row r="15" ht="10.050000000000001" customHeight="1" x14ac:dyDescent="0.3"/>
    <row r="16" ht="155.4" customHeight="1" x14ac:dyDescent="0.3"/>
    <row r="17" spans="1:13" ht="10.050000000000001" customHeight="1" x14ac:dyDescent="0.3"/>
    <row r="18" spans="1:13" ht="44.4" customHeight="1" x14ac:dyDescent="0.3"/>
    <row r="19" spans="1:13" ht="10.050000000000001" customHeight="1" x14ac:dyDescent="0.3"/>
    <row r="20" spans="1:13" ht="10.050000000000001" customHeight="1" x14ac:dyDescent="0.3"/>
    <row r="21" spans="1:13" ht="10.050000000000001" customHeight="1" x14ac:dyDescent="0.3"/>
    <row r="22" spans="1:13" ht="10.050000000000001" customHeight="1" x14ac:dyDescent="0.3"/>
    <row r="23" spans="1:13" ht="10.050000000000001" customHeight="1" x14ac:dyDescent="0.3"/>
    <row r="24" spans="1:13" ht="10.050000000000001" customHeight="1" x14ac:dyDescent="0.3"/>
    <row r="25" spans="1:13" ht="10.050000000000001" customHeight="1" x14ac:dyDescent="0.3"/>
    <row r="26" spans="1:13" ht="10.050000000000001" customHeight="1" x14ac:dyDescent="0.3"/>
    <row r="27" spans="1:13" ht="10.050000000000001" customHeight="1" x14ac:dyDescent="0.3"/>
    <row r="28" spans="1:13" ht="10.050000000000001" customHeight="1" x14ac:dyDescent="0.3"/>
    <row r="29" spans="1:13" ht="10.050000000000001" customHeight="1" x14ac:dyDescent="0.3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35"/>
    </row>
    <row r="30" spans="1:13" ht="9" customHeight="1" x14ac:dyDescent="0.3">
      <c r="A30" s="59"/>
      <c r="B30" s="59"/>
      <c r="C30" s="59"/>
      <c r="D30" s="59"/>
      <c r="E30" s="65"/>
      <c r="F30" s="59"/>
      <c r="G30" s="59"/>
      <c r="H30" s="59"/>
      <c r="I30" s="59"/>
      <c r="J30" s="59"/>
    </row>
    <row r="31" spans="1:13" ht="15.6" x14ac:dyDescent="0.3">
      <c r="A31" s="59"/>
      <c r="B31" s="75" t="s">
        <v>55</v>
      </c>
      <c r="C31" s="76"/>
      <c r="D31" s="76"/>
      <c r="E31" s="77"/>
      <c r="F31" s="76"/>
      <c r="G31" s="75" t="s">
        <v>62</v>
      </c>
      <c r="H31" s="76"/>
      <c r="I31" s="78" t="s">
        <v>56</v>
      </c>
      <c r="J31" s="76"/>
    </row>
    <row r="32" spans="1:13" ht="10.050000000000001" customHeight="1" x14ac:dyDescent="0.3">
      <c r="A32" s="59"/>
      <c r="B32" s="76"/>
      <c r="C32" s="76"/>
      <c r="D32" s="76"/>
      <c r="E32" s="77"/>
      <c r="F32" s="76"/>
      <c r="G32" s="76"/>
      <c r="H32" s="76"/>
      <c r="I32" s="79" t="s">
        <v>51</v>
      </c>
      <c r="J32" s="76"/>
      <c r="L32" s="63"/>
      <c r="M32" s="60"/>
    </row>
    <row r="33" spans="1:13" ht="10.050000000000001" customHeight="1" x14ac:dyDescent="0.3">
      <c r="A33" s="59"/>
      <c r="B33" s="80" t="s">
        <v>56</v>
      </c>
      <c r="C33" s="81"/>
      <c r="D33" s="81"/>
      <c r="E33" s="77"/>
      <c r="F33" s="76"/>
      <c r="G33" s="76"/>
      <c r="H33" s="76"/>
      <c r="I33" s="79" t="s">
        <v>52</v>
      </c>
      <c r="J33" s="76"/>
      <c r="L33" s="63"/>
      <c r="M33" s="60"/>
    </row>
    <row r="34" spans="1:13" ht="10.050000000000001" customHeight="1" x14ac:dyDescent="0.3">
      <c r="A34" s="59"/>
      <c r="B34" s="81" t="str">
        <f>I32</f>
        <v>CH43 0077 0254 1224 5200 1</v>
      </c>
      <c r="C34" s="81"/>
      <c r="D34" s="81"/>
      <c r="E34" s="77"/>
      <c r="F34" s="76"/>
      <c r="G34" s="76"/>
      <c r="H34" s="76"/>
      <c r="I34" s="79" t="s">
        <v>53</v>
      </c>
      <c r="J34" s="76"/>
      <c r="L34" s="63"/>
      <c r="M34" s="60"/>
    </row>
    <row r="35" spans="1:13" ht="10.050000000000001" customHeight="1" x14ac:dyDescent="0.3">
      <c r="A35" s="59"/>
      <c r="B35" s="81" t="str">
        <f>I33</f>
        <v>Teachware AG</v>
      </c>
      <c r="C35" s="81"/>
      <c r="D35" s="81"/>
      <c r="E35" s="77"/>
      <c r="F35" s="76"/>
      <c r="G35" s="76"/>
      <c r="H35" s="76"/>
      <c r="I35" s="79" t="s">
        <v>34</v>
      </c>
      <c r="J35" s="76"/>
      <c r="L35" s="63"/>
      <c r="M35" s="60"/>
    </row>
    <row r="36" spans="1:13" ht="10.050000000000001" customHeight="1" x14ac:dyDescent="0.3">
      <c r="A36" s="59"/>
      <c r="B36" s="81" t="str">
        <f>I34</f>
        <v>Birnbaumweg 8</v>
      </c>
      <c r="C36" s="81"/>
      <c r="D36" s="81"/>
      <c r="E36" s="77"/>
      <c r="F36" s="76"/>
      <c r="G36" s="76"/>
      <c r="H36" s="76"/>
      <c r="I36" s="82"/>
      <c r="J36" s="76"/>
      <c r="M36" s="61"/>
    </row>
    <row r="37" spans="1:13" ht="10.050000000000001" customHeight="1" x14ac:dyDescent="0.3">
      <c r="A37" s="59"/>
      <c r="B37" s="81" t="str">
        <f>I35</f>
        <v>4103 Bottmingen</v>
      </c>
      <c r="C37" s="81"/>
      <c r="D37" s="81"/>
      <c r="E37" s="77"/>
      <c r="F37" s="76"/>
      <c r="G37" s="76"/>
      <c r="H37" s="76"/>
      <c r="I37" s="78" t="s">
        <v>63</v>
      </c>
      <c r="J37" s="76"/>
      <c r="M37" s="61"/>
    </row>
    <row r="38" spans="1:13" ht="10.050000000000001" customHeight="1" x14ac:dyDescent="0.3">
      <c r="A38" s="59"/>
      <c r="B38" s="81"/>
      <c r="C38" s="81"/>
      <c r="D38" s="81"/>
      <c r="E38" s="77"/>
      <c r="F38" s="76"/>
      <c r="G38" s="76"/>
      <c r="H38" s="76"/>
      <c r="I38" s="79" t="s">
        <v>64</v>
      </c>
      <c r="J38" s="76"/>
      <c r="L38" s="62"/>
      <c r="M38" s="60"/>
    </row>
    <row r="39" spans="1:13" ht="10.050000000000001" customHeight="1" x14ac:dyDescent="0.3">
      <c r="A39" s="59"/>
      <c r="B39" s="80" t="s">
        <v>57</v>
      </c>
      <c r="C39" s="81"/>
      <c r="D39" s="81"/>
      <c r="E39" s="77"/>
      <c r="F39" s="76"/>
      <c r="G39" s="76"/>
      <c r="H39" s="76"/>
      <c r="I39" s="82"/>
      <c r="J39" s="76"/>
      <c r="M39" s="61"/>
    </row>
    <row r="40" spans="1:13" ht="10.050000000000001" customHeight="1" x14ac:dyDescent="0.3">
      <c r="A40" s="59"/>
      <c r="B40" s="81" t="str">
        <f>I41</f>
        <v>Test GmbH</v>
      </c>
      <c r="C40" s="81"/>
      <c r="D40" s="81"/>
      <c r="E40" s="77"/>
      <c r="F40" s="76"/>
      <c r="G40" s="76"/>
      <c r="H40" s="76"/>
      <c r="I40" s="83" t="s">
        <v>57</v>
      </c>
      <c r="J40" s="76"/>
      <c r="M40" s="61"/>
    </row>
    <row r="41" spans="1:13" ht="10.050000000000001" customHeight="1" x14ac:dyDescent="0.3">
      <c r="A41" s="59"/>
      <c r="B41" s="81" t="str">
        <f>I42</f>
        <v>Paul Muster</v>
      </c>
      <c r="C41" s="81"/>
      <c r="D41" s="81"/>
      <c r="E41" s="77"/>
      <c r="F41" s="76"/>
      <c r="G41" s="76"/>
      <c r="H41" s="76"/>
      <c r="I41" s="82" t="s">
        <v>65</v>
      </c>
      <c r="J41" s="76"/>
      <c r="L41" s="62"/>
      <c r="M41" s="60"/>
    </row>
    <row r="42" spans="1:13" ht="10.050000000000001" customHeight="1" x14ac:dyDescent="0.3">
      <c r="A42" s="59"/>
      <c r="B42" s="81" t="str">
        <f>I43</f>
        <v>Mattweg 99</v>
      </c>
      <c r="C42" s="81"/>
      <c r="D42" s="81"/>
      <c r="E42" s="77"/>
      <c r="F42" s="76"/>
      <c r="G42" s="76"/>
      <c r="H42" s="76"/>
      <c r="I42" s="82" t="s">
        <v>66</v>
      </c>
      <c r="J42" s="76"/>
      <c r="L42" s="62"/>
      <c r="M42" s="60"/>
    </row>
    <row r="43" spans="1:13" ht="10.050000000000001" customHeight="1" x14ac:dyDescent="0.3">
      <c r="A43" s="59"/>
      <c r="B43" s="81" t="str">
        <f>I44</f>
        <v>4053 Basel</v>
      </c>
      <c r="C43" s="81"/>
      <c r="D43" s="81"/>
      <c r="E43" s="77"/>
      <c r="F43" s="76"/>
      <c r="G43" s="76"/>
      <c r="H43" s="76"/>
      <c r="I43" s="82" t="s">
        <v>35</v>
      </c>
      <c r="J43" s="76"/>
      <c r="M43" s="60"/>
    </row>
    <row r="44" spans="1:13" ht="12" customHeight="1" x14ac:dyDescent="0.3">
      <c r="A44" s="59"/>
      <c r="B44" s="81"/>
      <c r="C44" s="81"/>
      <c r="D44" s="81"/>
      <c r="E44" s="77"/>
      <c r="F44" s="76"/>
      <c r="G44" s="76"/>
      <c r="H44" s="76"/>
      <c r="I44" s="82" t="s">
        <v>42</v>
      </c>
      <c r="J44" s="76"/>
      <c r="M44" s="61"/>
    </row>
    <row r="45" spans="1:13" x14ac:dyDescent="0.3">
      <c r="A45" s="59"/>
      <c r="B45" s="72"/>
      <c r="C45" s="72"/>
      <c r="D45" s="72"/>
      <c r="E45" s="77"/>
      <c r="F45" s="76"/>
      <c r="G45" s="72"/>
      <c r="H45" s="72"/>
      <c r="I45" s="76"/>
      <c r="J45" s="76"/>
      <c r="M45" s="61"/>
    </row>
    <row r="46" spans="1:13" ht="10.050000000000001" customHeight="1" x14ac:dyDescent="0.3">
      <c r="A46" s="59"/>
      <c r="B46" s="72"/>
      <c r="C46" s="72"/>
      <c r="D46" s="72"/>
      <c r="E46" s="77"/>
      <c r="F46" s="76"/>
      <c r="G46" s="84" t="s">
        <v>54</v>
      </c>
      <c r="H46" s="73">
        <v>156.15</v>
      </c>
      <c r="I46" s="82"/>
      <c r="J46" s="76"/>
      <c r="L46" s="63"/>
      <c r="M46" s="60"/>
    </row>
    <row r="47" spans="1:13" ht="7.95" customHeight="1" x14ac:dyDescent="0.3">
      <c r="A47" s="59"/>
      <c r="B47" s="72"/>
      <c r="C47" s="72"/>
      <c r="D47" s="72"/>
      <c r="E47" s="77"/>
      <c r="F47" s="76"/>
      <c r="G47" s="72"/>
      <c r="H47" s="72"/>
      <c r="I47" s="76"/>
      <c r="J47" s="76"/>
      <c r="L47" s="62"/>
      <c r="M47" s="60"/>
    </row>
    <row r="48" spans="1:13" x14ac:dyDescent="0.3">
      <c r="A48" s="59"/>
      <c r="B48" s="85" t="s">
        <v>60</v>
      </c>
      <c r="C48" s="85"/>
      <c r="D48" s="85"/>
      <c r="E48" s="77"/>
      <c r="F48" s="76"/>
      <c r="G48" s="86" t="s">
        <v>58</v>
      </c>
      <c r="H48" s="87" t="s">
        <v>59</v>
      </c>
      <c r="I48" s="76"/>
      <c r="J48" s="76"/>
    </row>
    <row r="49" spans="1:10" ht="11.4" customHeight="1" x14ac:dyDescent="0.3">
      <c r="A49" s="59"/>
      <c r="B49" s="81" t="str">
        <f>G49</f>
        <v>CHF</v>
      </c>
      <c r="C49" s="88">
        <f>H49</f>
        <v>156.15</v>
      </c>
      <c r="D49" s="81"/>
      <c r="E49" s="77"/>
      <c r="F49" s="76"/>
      <c r="G49" s="89" t="str">
        <f>G46</f>
        <v>CHF</v>
      </c>
      <c r="H49" s="90">
        <f>H46</f>
        <v>156.15</v>
      </c>
      <c r="I49" s="76"/>
      <c r="J49" s="76"/>
    </row>
    <row r="50" spans="1:10" ht="9" customHeight="1" x14ac:dyDescent="0.3">
      <c r="A50" s="59"/>
      <c r="B50" s="81"/>
      <c r="C50" s="81"/>
      <c r="D50" s="81"/>
      <c r="E50" s="77"/>
      <c r="F50" s="76"/>
      <c r="G50" s="76"/>
      <c r="H50" s="76"/>
      <c r="I50" s="76"/>
      <c r="J50" s="76"/>
    </row>
    <row r="51" spans="1:10" ht="9" customHeight="1" x14ac:dyDescent="0.3">
      <c r="A51" s="59"/>
      <c r="B51" s="81"/>
      <c r="C51" s="81"/>
      <c r="D51" s="91" t="s">
        <v>61</v>
      </c>
      <c r="E51" s="77"/>
      <c r="F51" s="76"/>
      <c r="G51" s="76"/>
      <c r="H51" s="76"/>
      <c r="I51" s="76"/>
      <c r="J51" s="76"/>
    </row>
    <row r="52" spans="1:10" ht="9" customHeight="1" x14ac:dyDescent="0.3">
      <c r="A52" s="59"/>
      <c r="B52" s="76"/>
      <c r="C52" s="76"/>
      <c r="D52" s="76"/>
      <c r="E52" s="77"/>
      <c r="F52" s="76"/>
      <c r="G52" s="76"/>
      <c r="H52" s="76"/>
      <c r="I52" s="76"/>
      <c r="J52" s="76"/>
    </row>
    <row r="53" spans="1:10" ht="9" customHeight="1" x14ac:dyDescent="0.3">
      <c r="A53" s="59"/>
      <c r="B53" s="76"/>
      <c r="C53" s="76"/>
      <c r="D53" s="76"/>
      <c r="E53" s="77"/>
      <c r="F53" s="76"/>
      <c r="G53" s="76"/>
      <c r="H53" s="76"/>
      <c r="I53" s="76"/>
      <c r="J53" s="76"/>
    </row>
    <row r="54" spans="1:10" x14ac:dyDescent="0.3">
      <c r="E54" s="66"/>
    </row>
    <row r="55" spans="1:10" x14ac:dyDescent="0.3">
      <c r="E55" s="66"/>
    </row>
  </sheetData>
  <mergeCells count="1">
    <mergeCell ref="B48:D4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R163"/>
  <sheetViews>
    <sheetView showGridLines="0" zoomScaleNormal="100" workbookViewId="0">
      <selection activeCell="D16" sqref="D16"/>
    </sheetView>
  </sheetViews>
  <sheetFormatPr baseColWidth="10" defaultRowHeight="14.4" x14ac:dyDescent="0.3"/>
  <cols>
    <col min="1" max="1" width="4.44140625" style="17" bestFit="1" customWidth="1"/>
    <col min="2" max="2" width="8.77734375" style="17" bestFit="1" customWidth="1"/>
    <col min="3" max="3" width="35" style="17" bestFit="1" customWidth="1"/>
    <col min="4" max="4" width="31" style="17" bestFit="1" customWidth="1"/>
    <col min="5" max="5" width="31.109375" style="17" bestFit="1" customWidth="1"/>
    <col min="6" max="6" width="22.44140625" style="17" bestFit="1" customWidth="1"/>
    <col min="7" max="7" width="12" style="17" bestFit="1" customWidth="1"/>
    <col min="8" max="8" width="17.44140625" style="17" bestFit="1" customWidth="1"/>
    <col min="9" max="9" width="8" style="17" bestFit="1" customWidth="1"/>
    <col min="10" max="10" width="39.109375" style="17" bestFit="1" customWidth="1"/>
    <col min="11" max="11" width="12.44140625" style="17" bestFit="1" customWidth="1"/>
    <col min="12" max="12" width="11.5546875" style="17"/>
    <col min="13" max="13" width="20.44140625" style="17" bestFit="1" customWidth="1"/>
    <col min="14" max="14" width="11.5546875" style="17"/>
    <col min="15" max="15" width="24.44140625" style="17" bestFit="1" customWidth="1"/>
    <col min="16" max="17" width="2" style="17" bestFit="1" customWidth="1"/>
    <col min="18" max="16384" width="11.5546875" style="17"/>
  </cols>
  <sheetData>
    <row r="1" spans="1:18" s="4" customFormat="1" x14ac:dyDescent="0.3">
      <c r="A1" s="4" t="s">
        <v>38</v>
      </c>
      <c r="B1" s="20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28</v>
      </c>
      <c r="I1" s="4" t="s">
        <v>31</v>
      </c>
      <c r="J1" s="4" t="s">
        <v>29</v>
      </c>
      <c r="K1" s="4" t="s">
        <v>30</v>
      </c>
      <c r="O1" s="17" t="s">
        <v>42</v>
      </c>
      <c r="P1">
        <v>2</v>
      </c>
      <c r="Q1"/>
    </row>
    <row r="2" spans="1:18" customFormat="1" x14ac:dyDescent="0.3">
      <c r="B2" s="17">
        <v>211</v>
      </c>
      <c r="C2" s="17" t="s">
        <v>65</v>
      </c>
      <c r="D2" s="17" t="s">
        <v>66</v>
      </c>
      <c r="E2" s="17" t="s">
        <v>35</v>
      </c>
      <c r="F2" s="17" t="s">
        <v>42</v>
      </c>
      <c r="H2">
        <v>2</v>
      </c>
      <c r="I2" t="s">
        <v>32</v>
      </c>
      <c r="L2" s="35">
        <v>1</v>
      </c>
      <c r="M2" s="35" t="s">
        <v>22</v>
      </c>
      <c r="N2" s="35"/>
      <c r="O2" s="35" t="s">
        <v>6</v>
      </c>
      <c r="P2">
        <v>1</v>
      </c>
      <c r="R2" s="4"/>
    </row>
    <row r="3" spans="1:18" customFormat="1" x14ac:dyDescent="0.3">
      <c r="B3" s="17">
        <v>249</v>
      </c>
      <c r="C3" t="s">
        <v>33</v>
      </c>
      <c r="D3" t="s">
        <v>67</v>
      </c>
      <c r="E3" t="s">
        <v>45</v>
      </c>
      <c r="F3" t="s">
        <v>6</v>
      </c>
      <c r="H3">
        <v>2</v>
      </c>
      <c r="I3" t="s">
        <v>32</v>
      </c>
      <c r="J3" s="69"/>
      <c r="L3" s="35">
        <v>2</v>
      </c>
      <c r="M3" s="35" t="s">
        <v>23</v>
      </c>
      <c r="N3" s="35"/>
      <c r="R3" s="4"/>
    </row>
    <row r="4" spans="1:18" x14ac:dyDescent="0.3">
      <c r="L4" s="35">
        <v>3</v>
      </c>
      <c r="M4" s="35" t="s">
        <v>36</v>
      </c>
      <c r="N4" s="35"/>
      <c r="R4" s="20"/>
    </row>
    <row r="5" spans="1:18" x14ac:dyDescent="0.3">
      <c r="L5" s="35">
        <v>4</v>
      </c>
      <c r="M5" s="35" t="s">
        <v>46</v>
      </c>
      <c r="N5" s="35"/>
      <c r="R5" s="20"/>
    </row>
    <row r="6" spans="1:18" x14ac:dyDescent="0.3">
      <c r="L6" s="35">
        <v>1</v>
      </c>
      <c r="M6" s="35" t="s">
        <v>39</v>
      </c>
      <c r="N6" s="58">
        <v>30</v>
      </c>
      <c r="R6" s="20"/>
    </row>
    <row r="7" spans="1:18" x14ac:dyDescent="0.3">
      <c r="L7" s="35">
        <v>2</v>
      </c>
      <c r="M7" s="35" t="s">
        <v>40</v>
      </c>
      <c r="N7" s="58">
        <v>45</v>
      </c>
      <c r="R7" s="20"/>
    </row>
    <row r="8" spans="1:18" x14ac:dyDescent="0.3">
      <c r="L8" s="35">
        <v>3</v>
      </c>
      <c r="M8" s="35" t="s">
        <v>41</v>
      </c>
      <c r="N8" s="58">
        <v>60</v>
      </c>
      <c r="R8" s="20"/>
    </row>
    <row r="9" spans="1:18" x14ac:dyDescent="0.3">
      <c r="L9" s="35">
        <v>4</v>
      </c>
      <c r="M9" s="35" t="s">
        <v>49</v>
      </c>
      <c r="N9" s="58">
        <v>120</v>
      </c>
      <c r="R9" s="20"/>
    </row>
    <row r="10" spans="1:18" x14ac:dyDescent="0.3">
      <c r="R10" s="20"/>
    </row>
    <row r="11" spans="1:18" x14ac:dyDescent="0.3">
      <c r="R11" s="20"/>
    </row>
    <row r="12" spans="1:18" x14ac:dyDescent="0.3">
      <c r="R12" s="20"/>
    </row>
    <row r="13" spans="1:18" x14ac:dyDescent="0.3">
      <c r="R13" s="20"/>
    </row>
    <row r="14" spans="1:18" x14ac:dyDescent="0.3">
      <c r="R14" s="20"/>
    </row>
    <row r="15" spans="1:18" x14ac:dyDescent="0.3">
      <c r="R15" s="20"/>
    </row>
    <row r="16" spans="1:18" x14ac:dyDescent="0.3">
      <c r="R16" s="20"/>
    </row>
    <row r="17" spans="18:18" x14ac:dyDescent="0.3">
      <c r="R17" s="20"/>
    </row>
    <row r="18" spans="18:18" x14ac:dyDescent="0.3">
      <c r="R18" s="20"/>
    </row>
    <row r="19" spans="18:18" x14ac:dyDescent="0.3">
      <c r="R19" s="20"/>
    </row>
    <row r="20" spans="18:18" x14ac:dyDescent="0.3">
      <c r="R20" s="20"/>
    </row>
    <row r="21" spans="18:18" x14ac:dyDescent="0.3">
      <c r="R21" s="20"/>
    </row>
    <row r="22" spans="18:18" x14ac:dyDescent="0.3">
      <c r="R22" s="20"/>
    </row>
    <row r="23" spans="18:18" x14ac:dyDescent="0.3">
      <c r="R23" s="20"/>
    </row>
    <row r="24" spans="18:18" x14ac:dyDescent="0.3">
      <c r="R24" s="20"/>
    </row>
    <row r="25" spans="18:18" x14ac:dyDescent="0.3">
      <c r="R25" s="20"/>
    </row>
    <row r="26" spans="18:18" x14ac:dyDescent="0.3">
      <c r="R26" s="20"/>
    </row>
    <row r="27" spans="18:18" x14ac:dyDescent="0.3">
      <c r="R27" s="20"/>
    </row>
    <row r="28" spans="18:18" x14ac:dyDescent="0.3">
      <c r="R28" s="20"/>
    </row>
    <row r="29" spans="18:18" x14ac:dyDescent="0.3">
      <c r="R29" s="20"/>
    </row>
    <row r="30" spans="18:18" x14ac:dyDescent="0.3">
      <c r="R30" s="20"/>
    </row>
    <row r="31" spans="18:18" x14ac:dyDescent="0.3">
      <c r="R31" s="20"/>
    </row>
    <row r="32" spans="18:18" x14ac:dyDescent="0.3">
      <c r="R32" s="20"/>
    </row>
    <row r="33" spans="18:18" x14ac:dyDescent="0.3">
      <c r="R33" s="20"/>
    </row>
    <row r="34" spans="18:18" x14ac:dyDescent="0.3">
      <c r="R34" s="20"/>
    </row>
    <row r="35" spans="18:18" x14ac:dyDescent="0.3">
      <c r="R35" s="20"/>
    </row>
    <row r="36" spans="18:18" x14ac:dyDescent="0.3">
      <c r="R36" s="20"/>
    </row>
    <row r="37" spans="18:18" x14ac:dyDescent="0.3">
      <c r="R37" s="20"/>
    </row>
    <row r="38" spans="18:18" x14ac:dyDescent="0.3">
      <c r="R38" s="20"/>
    </row>
    <row r="39" spans="18:18" x14ac:dyDescent="0.3">
      <c r="R39" s="20"/>
    </row>
    <row r="40" spans="18:18" x14ac:dyDescent="0.3">
      <c r="R40" s="20"/>
    </row>
    <row r="41" spans="18:18" x14ac:dyDescent="0.3">
      <c r="R41" s="20"/>
    </row>
    <row r="42" spans="18:18" x14ac:dyDescent="0.3">
      <c r="R42" s="20"/>
    </row>
    <row r="43" spans="18:18" x14ac:dyDescent="0.3">
      <c r="R43" s="20"/>
    </row>
    <row r="44" spans="18:18" x14ac:dyDescent="0.3">
      <c r="R44" s="20"/>
    </row>
    <row r="45" spans="18:18" x14ac:dyDescent="0.3">
      <c r="R45" s="20"/>
    </row>
    <row r="46" spans="18:18" x14ac:dyDescent="0.3">
      <c r="R46" s="20"/>
    </row>
    <row r="47" spans="18:18" x14ac:dyDescent="0.3">
      <c r="R47" s="20"/>
    </row>
    <row r="48" spans="18:18" x14ac:dyDescent="0.3">
      <c r="R48" s="20"/>
    </row>
    <row r="49" spans="18:18" x14ac:dyDescent="0.3">
      <c r="R49" s="20"/>
    </row>
    <row r="50" spans="18:18" x14ac:dyDescent="0.3">
      <c r="R50" s="20"/>
    </row>
    <row r="51" spans="18:18" x14ac:dyDescent="0.3">
      <c r="R51" s="20"/>
    </row>
    <row r="52" spans="18:18" x14ac:dyDescent="0.3">
      <c r="R52" s="20"/>
    </row>
    <row r="53" spans="18:18" x14ac:dyDescent="0.3">
      <c r="R53" s="20"/>
    </row>
    <row r="54" spans="18:18" x14ac:dyDescent="0.3">
      <c r="R54" s="20"/>
    </row>
    <row r="55" spans="18:18" x14ac:dyDescent="0.3">
      <c r="R55" s="20"/>
    </row>
    <row r="56" spans="18:18" x14ac:dyDescent="0.3">
      <c r="R56" s="20"/>
    </row>
    <row r="57" spans="18:18" x14ac:dyDescent="0.3">
      <c r="R57" s="20"/>
    </row>
    <row r="58" spans="18:18" x14ac:dyDescent="0.3">
      <c r="R58" s="20"/>
    </row>
    <row r="59" spans="18:18" x14ac:dyDescent="0.3">
      <c r="R59" s="20"/>
    </row>
    <row r="60" spans="18:18" x14ac:dyDescent="0.3">
      <c r="R60" s="20"/>
    </row>
    <row r="61" spans="18:18" x14ac:dyDescent="0.3">
      <c r="R61" s="20"/>
    </row>
    <row r="62" spans="18:18" x14ac:dyDescent="0.3">
      <c r="R62" s="20"/>
    </row>
    <row r="63" spans="18:18" x14ac:dyDescent="0.3">
      <c r="R63" s="20"/>
    </row>
    <row r="64" spans="18:18" x14ac:dyDescent="0.3">
      <c r="R64" s="20"/>
    </row>
    <row r="65" spans="18:18" x14ac:dyDescent="0.3">
      <c r="R65" s="20"/>
    </row>
    <row r="66" spans="18:18" x14ac:dyDescent="0.3">
      <c r="R66" s="20"/>
    </row>
    <row r="67" spans="18:18" x14ac:dyDescent="0.3">
      <c r="R67" s="20"/>
    </row>
    <row r="68" spans="18:18" x14ac:dyDescent="0.3">
      <c r="R68" s="20"/>
    </row>
    <row r="69" spans="18:18" x14ac:dyDescent="0.3">
      <c r="R69" s="20"/>
    </row>
    <row r="70" spans="18:18" x14ac:dyDescent="0.3">
      <c r="R70" s="20"/>
    </row>
    <row r="71" spans="18:18" x14ac:dyDescent="0.3">
      <c r="R71" s="20"/>
    </row>
    <row r="72" spans="18:18" x14ac:dyDescent="0.3">
      <c r="R72" s="20"/>
    </row>
    <row r="73" spans="18:18" x14ac:dyDescent="0.3">
      <c r="R73" s="20"/>
    </row>
    <row r="74" spans="18:18" x14ac:dyDescent="0.3">
      <c r="R74" s="20"/>
    </row>
    <row r="75" spans="18:18" x14ac:dyDescent="0.3">
      <c r="R75" s="20"/>
    </row>
    <row r="76" spans="18:18" x14ac:dyDescent="0.3">
      <c r="R76" s="20"/>
    </row>
    <row r="77" spans="18:18" x14ac:dyDescent="0.3">
      <c r="R77" s="20"/>
    </row>
    <row r="78" spans="18:18" x14ac:dyDescent="0.3">
      <c r="R78" s="20"/>
    </row>
    <row r="79" spans="18:18" x14ac:dyDescent="0.3">
      <c r="R79" s="20"/>
    </row>
    <row r="80" spans="18:18" x14ac:dyDescent="0.3">
      <c r="R80" s="20"/>
    </row>
    <row r="81" spans="5:18" x14ac:dyDescent="0.3">
      <c r="K81" s="67"/>
      <c r="R81" s="20"/>
    </row>
    <row r="82" spans="5:18" x14ac:dyDescent="0.3">
      <c r="R82" s="20"/>
    </row>
    <row r="83" spans="5:18" x14ac:dyDescent="0.3">
      <c r="R83" s="20"/>
    </row>
    <row r="84" spans="5:18" x14ac:dyDescent="0.3">
      <c r="R84" s="20"/>
    </row>
    <row r="85" spans="5:18" x14ac:dyDescent="0.3">
      <c r="R85" s="20"/>
    </row>
    <row r="86" spans="5:18" x14ac:dyDescent="0.3">
      <c r="R86" s="20"/>
    </row>
    <row r="87" spans="5:18" x14ac:dyDescent="0.3">
      <c r="R87" s="20"/>
    </row>
    <row r="88" spans="5:18" x14ac:dyDescent="0.3">
      <c r="R88" s="20"/>
    </row>
    <row r="89" spans="5:18" x14ac:dyDescent="0.3">
      <c r="R89" s="20"/>
    </row>
    <row r="90" spans="5:18" x14ac:dyDescent="0.3">
      <c r="R90" s="20"/>
    </row>
    <row r="91" spans="5:18" x14ac:dyDescent="0.3">
      <c r="R91" s="20"/>
    </row>
    <row r="92" spans="5:18" x14ac:dyDescent="0.3">
      <c r="R92" s="20"/>
    </row>
    <row r="93" spans="5:18" x14ac:dyDescent="0.3">
      <c r="R93" s="20"/>
    </row>
    <row r="94" spans="5:18" x14ac:dyDescent="0.3">
      <c r="R94" s="20"/>
    </row>
    <row r="95" spans="5:18" x14ac:dyDescent="0.3">
      <c r="R95" s="20"/>
    </row>
    <row r="96" spans="5:18" x14ac:dyDescent="0.3">
      <c r="R96" s="20"/>
    </row>
    <row r="97" spans="18:18" x14ac:dyDescent="0.3">
      <c r="R97" s="20"/>
    </row>
    <row r="98" spans="18:18" x14ac:dyDescent="0.3">
      <c r="R98" s="20"/>
    </row>
    <row r="99" spans="18:18" x14ac:dyDescent="0.3">
      <c r="R99" s="20"/>
    </row>
    <row r="100" spans="18:18" x14ac:dyDescent="0.3">
      <c r="R100" s="20"/>
    </row>
    <row r="101" spans="18:18" x14ac:dyDescent="0.3">
      <c r="R101" s="20"/>
    </row>
    <row r="102" spans="18:18" x14ac:dyDescent="0.3">
      <c r="R102" s="20"/>
    </row>
    <row r="103" spans="18:18" x14ac:dyDescent="0.3">
      <c r="R103" s="20"/>
    </row>
    <row r="104" spans="18:18" x14ac:dyDescent="0.3">
      <c r="R104" s="20"/>
    </row>
    <row r="105" spans="18:18" x14ac:dyDescent="0.3">
      <c r="R105" s="20"/>
    </row>
    <row r="106" spans="18:18" x14ac:dyDescent="0.3">
      <c r="R106" s="20"/>
    </row>
    <row r="107" spans="18:18" x14ac:dyDescent="0.3">
      <c r="R107" s="20"/>
    </row>
    <row r="108" spans="18:18" x14ac:dyDescent="0.3">
      <c r="R108" s="20"/>
    </row>
    <row r="109" spans="18:18" x14ac:dyDescent="0.3">
      <c r="R109" s="20"/>
    </row>
    <row r="110" spans="18:18" x14ac:dyDescent="0.3">
      <c r="R110" s="20"/>
    </row>
    <row r="111" spans="18:18" x14ac:dyDescent="0.3">
      <c r="R111" s="20"/>
    </row>
    <row r="112" spans="18:18" x14ac:dyDescent="0.3">
      <c r="R112" s="20"/>
    </row>
    <row r="113" spans="18:18" x14ac:dyDescent="0.3">
      <c r="R113" s="20"/>
    </row>
    <row r="114" spans="18:18" x14ac:dyDescent="0.3">
      <c r="R114" s="20"/>
    </row>
    <row r="115" spans="18:18" x14ac:dyDescent="0.3">
      <c r="R115" s="20"/>
    </row>
    <row r="163" spans="11:11" x14ac:dyDescent="0.3">
      <c r="K163" s="68"/>
    </row>
  </sheetData>
  <sheetProtection algorithmName="SHA-512" hashValue="SREaexA6j2NoXfeBZLu0Uh87TE6+es6JE4z5ijwbMD5+ZWqvrtVMa6Y9IpkXFOvtDFsUwHRo3s/8PlOFU6rSkQ==" saltValue="vLTxnohAzRpAyo52YlrNGw==" spinCount="100000" sheet="1" objects="1" scenarios="1"/>
  <sortState ref="B2:K60">
    <sortCondition ref="B1"/>
  </sortState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C156"/>
  <sheetViews>
    <sheetView workbookViewId="0">
      <selection activeCell="F18" sqref="F18"/>
    </sheetView>
  </sheetViews>
  <sheetFormatPr baseColWidth="10" defaultRowHeight="14.4" x14ac:dyDescent="0.3"/>
  <sheetData>
    <row r="1" spans="1:3" x14ac:dyDescent="0.3">
      <c r="A1">
        <v>1</v>
      </c>
      <c r="B1">
        <v>500002021</v>
      </c>
      <c r="C1">
        <v>600002021</v>
      </c>
    </row>
    <row r="2" spans="1:3" x14ac:dyDescent="0.3">
      <c r="B2">
        <v>500012021</v>
      </c>
      <c r="C2">
        <v>600012021</v>
      </c>
    </row>
    <row r="3" spans="1:3" x14ac:dyDescent="0.3">
      <c r="B3">
        <v>500022021</v>
      </c>
      <c r="C3">
        <v>600022021</v>
      </c>
    </row>
    <row r="4" spans="1:3" x14ac:dyDescent="0.3">
      <c r="B4">
        <v>500032021</v>
      </c>
      <c r="C4">
        <v>600032021</v>
      </c>
    </row>
    <row r="5" spans="1:3" x14ac:dyDescent="0.3">
      <c r="B5">
        <v>500042021</v>
      </c>
      <c r="C5">
        <v>600042021</v>
      </c>
    </row>
    <row r="6" spans="1:3" x14ac:dyDescent="0.3">
      <c r="B6">
        <v>500052021</v>
      </c>
      <c r="C6">
        <v>600052021</v>
      </c>
    </row>
    <row r="7" spans="1:3" x14ac:dyDescent="0.3">
      <c r="B7">
        <v>500062021</v>
      </c>
      <c r="C7">
        <v>600062021</v>
      </c>
    </row>
    <row r="8" spans="1:3" x14ac:dyDescent="0.3">
      <c r="B8">
        <v>500072021</v>
      </c>
      <c r="C8">
        <v>600072021</v>
      </c>
    </row>
    <row r="9" spans="1:3" x14ac:dyDescent="0.3">
      <c r="B9">
        <v>500082021</v>
      </c>
      <c r="C9">
        <v>600082021</v>
      </c>
    </row>
    <row r="10" spans="1:3" x14ac:dyDescent="0.3">
      <c r="B10">
        <v>500092021</v>
      </c>
      <c r="C10">
        <v>600092021</v>
      </c>
    </row>
    <row r="11" spans="1:3" x14ac:dyDescent="0.3">
      <c r="B11">
        <v>500102021</v>
      </c>
      <c r="C11">
        <v>600102021</v>
      </c>
    </row>
    <row r="12" spans="1:3" x14ac:dyDescent="0.3">
      <c r="B12">
        <v>500112021</v>
      </c>
      <c r="C12">
        <v>600112021</v>
      </c>
    </row>
    <row r="13" spans="1:3" x14ac:dyDescent="0.3">
      <c r="B13">
        <v>500122021</v>
      </c>
      <c r="C13">
        <v>600122021</v>
      </c>
    </row>
    <row r="14" spans="1:3" x14ac:dyDescent="0.3">
      <c r="B14">
        <v>500132021</v>
      </c>
      <c r="C14">
        <v>600132021</v>
      </c>
    </row>
    <row r="15" spans="1:3" x14ac:dyDescent="0.3">
      <c r="B15">
        <v>500142021</v>
      </c>
      <c r="C15">
        <v>600142021</v>
      </c>
    </row>
    <row r="16" spans="1:3" x14ac:dyDescent="0.3">
      <c r="B16">
        <v>500152021</v>
      </c>
      <c r="C16">
        <v>600152021</v>
      </c>
    </row>
    <row r="17" spans="2:3" x14ac:dyDescent="0.3">
      <c r="B17">
        <v>500162021</v>
      </c>
      <c r="C17">
        <v>600162021</v>
      </c>
    </row>
    <row r="18" spans="2:3" x14ac:dyDescent="0.3">
      <c r="B18">
        <v>500172021</v>
      </c>
      <c r="C18">
        <v>600172021</v>
      </c>
    </row>
    <row r="19" spans="2:3" x14ac:dyDescent="0.3">
      <c r="B19">
        <v>500182021</v>
      </c>
      <c r="C19">
        <v>600182021</v>
      </c>
    </row>
    <row r="20" spans="2:3" x14ac:dyDescent="0.3">
      <c r="B20">
        <v>500192021</v>
      </c>
      <c r="C20">
        <v>600192021</v>
      </c>
    </row>
    <row r="21" spans="2:3" x14ac:dyDescent="0.3">
      <c r="B21">
        <v>500202120</v>
      </c>
      <c r="C21">
        <v>600202120</v>
      </c>
    </row>
    <row r="22" spans="2:3" x14ac:dyDescent="0.3">
      <c r="B22">
        <v>500212021</v>
      </c>
      <c r="C22">
        <v>600212021</v>
      </c>
    </row>
    <row r="23" spans="2:3" x14ac:dyDescent="0.3">
      <c r="B23">
        <v>500222021</v>
      </c>
      <c r="C23">
        <v>600222021</v>
      </c>
    </row>
    <row r="24" spans="2:3" x14ac:dyDescent="0.3">
      <c r="B24">
        <v>500232021</v>
      </c>
      <c r="C24">
        <v>600232021</v>
      </c>
    </row>
    <row r="25" spans="2:3" x14ac:dyDescent="0.3">
      <c r="B25">
        <v>500242021</v>
      </c>
      <c r="C25">
        <v>600242021</v>
      </c>
    </row>
    <row r="26" spans="2:3" x14ac:dyDescent="0.3">
      <c r="B26">
        <v>500252021</v>
      </c>
      <c r="C26">
        <v>600252021</v>
      </c>
    </row>
    <row r="27" spans="2:3" x14ac:dyDescent="0.3">
      <c r="B27">
        <v>500262021</v>
      </c>
      <c r="C27">
        <v>600262021</v>
      </c>
    </row>
    <row r="28" spans="2:3" x14ac:dyDescent="0.3">
      <c r="B28">
        <v>500272021</v>
      </c>
      <c r="C28">
        <v>600272021</v>
      </c>
    </row>
    <row r="29" spans="2:3" x14ac:dyDescent="0.3">
      <c r="B29">
        <v>500282021</v>
      </c>
      <c r="C29">
        <v>600282021</v>
      </c>
    </row>
    <row r="30" spans="2:3" x14ac:dyDescent="0.3">
      <c r="B30">
        <v>500292021</v>
      </c>
      <c r="C30">
        <v>600292021</v>
      </c>
    </row>
    <row r="31" spans="2:3" x14ac:dyDescent="0.3">
      <c r="B31">
        <v>500302021</v>
      </c>
      <c r="C31">
        <v>600302021</v>
      </c>
    </row>
    <row r="32" spans="2:3" x14ac:dyDescent="0.3">
      <c r="B32">
        <v>500312021</v>
      </c>
      <c r="C32">
        <v>600312021</v>
      </c>
    </row>
    <row r="33" spans="2:3" x14ac:dyDescent="0.3">
      <c r="B33">
        <v>500322021</v>
      </c>
      <c r="C33">
        <v>600322021</v>
      </c>
    </row>
    <row r="34" spans="2:3" x14ac:dyDescent="0.3">
      <c r="B34">
        <v>500332021</v>
      </c>
      <c r="C34">
        <v>600332021</v>
      </c>
    </row>
    <row r="35" spans="2:3" x14ac:dyDescent="0.3">
      <c r="B35">
        <v>500342021</v>
      </c>
      <c r="C35">
        <v>600342021</v>
      </c>
    </row>
    <row r="36" spans="2:3" x14ac:dyDescent="0.3">
      <c r="B36">
        <v>500352021</v>
      </c>
      <c r="C36">
        <v>600352021</v>
      </c>
    </row>
    <row r="37" spans="2:3" x14ac:dyDescent="0.3">
      <c r="B37">
        <v>500362021</v>
      </c>
      <c r="C37">
        <v>600362021</v>
      </c>
    </row>
    <row r="38" spans="2:3" x14ac:dyDescent="0.3">
      <c r="B38">
        <v>500372021</v>
      </c>
      <c r="C38">
        <v>600372021</v>
      </c>
    </row>
    <row r="39" spans="2:3" x14ac:dyDescent="0.3">
      <c r="B39">
        <v>500382021</v>
      </c>
      <c r="C39">
        <v>600382021</v>
      </c>
    </row>
    <row r="40" spans="2:3" x14ac:dyDescent="0.3">
      <c r="B40">
        <v>500392021</v>
      </c>
      <c r="C40">
        <v>600392021</v>
      </c>
    </row>
    <row r="41" spans="2:3" x14ac:dyDescent="0.3">
      <c r="B41">
        <v>500402021</v>
      </c>
      <c r="C41">
        <v>600402021</v>
      </c>
    </row>
    <row r="42" spans="2:3" x14ac:dyDescent="0.3">
      <c r="B42">
        <v>500412021</v>
      </c>
      <c r="C42">
        <v>600412021</v>
      </c>
    </row>
    <row r="43" spans="2:3" x14ac:dyDescent="0.3">
      <c r="B43">
        <v>500422021</v>
      </c>
      <c r="C43">
        <v>600422021</v>
      </c>
    </row>
    <row r="44" spans="2:3" x14ac:dyDescent="0.3">
      <c r="B44">
        <v>500432021</v>
      </c>
      <c r="C44">
        <v>600432021</v>
      </c>
    </row>
    <row r="45" spans="2:3" x14ac:dyDescent="0.3">
      <c r="B45">
        <v>500442021</v>
      </c>
      <c r="C45">
        <v>600442021</v>
      </c>
    </row>
    <row r="46" spans="2:3" x14ac:dyDescent="0.3">
      <c r="B46">
        <v>500452021</v>
      </c>
      <c r="C46">
        <v>600452021</v>
      </c>
    </row>
    <row r="47" spans="2:3" x14ac:dyDescent="0.3">
      <c r="B47">
        <v>500462021</v>
      </c>
      <c r="C47">
        <v>600462021</v>
      </c>
    </row>
    <row r="48" spans="2:3" x14ac:dyDescent="0.3">
      <c r="B48">
        <v>500472021</v>
      </c>
      <c r="C48">
        <v>600472021</v>
      </c>
    </row>
    <row r="49" spans="2:3" x14ac:dyDescent="0.3">
      <c r="B49">
        <v>500482021</v>
      </c>
      <c r="C49">
        <v>600482021</v>
      </c>
    </row>
    <row r="50" spans="2:3" x14ac:dyDescent="0.3">
      <c r="B50">
        <v>500492021</v>
      </c>
      <c r="C50">
        <v>600492021</v>
      </c>
    </row>
    <row r="51" spans="2:3" x14ac:dyDescent="0.3">
      <c r="B51">
        <v>500502021</v>
      </c>
      <c r="C51">
        <v>600502021</v>
      </c>
    </row>
    <row r="52" spans="2:3" x14ac:dyDescent="0.3">
      <c r="B52">
        <v>500512021</v>
      </c>
      <c r="C52">
        <v>600512021</v>
      </c>
    </row>
    <row r="53" spans="2:3" x14ac:dyDescent="0.3">
      <c r="B53">
        <v>500522021</v>
      </c>
      <c r="C53">
        <v>600522021</v>
      </c>
    </row>
    <row r="54" spans="2:3" x14ac:dyDescent="0.3">
      <c r="B54">
        <v>500532021</v>
      </c>
      <c r="C54">
        <v>600532021</v>
      </c>
    </row>
    <row r="55" spans="2:3" x14ac:dyDescent="0.3">
      <c r="B55">
        <v>500542021</v>
      </c>
      <c r="C55">
        <v>600542021</v>
      </c>
    </row>
    <row r="56" spans="2:3" x14ac:dyDescent="0.3">
      <c r="B56">
        <v>500552021</v>
      </c>
      <c r="C56">
        <v>600552021</v>
      </c>
    </row>
    <row r="57" spans="2:3" x14ac:dyDescent="0.3">
      <c r="B57">
        <v>500562021</v>
      </c>
      <c r="C57">
        <v>600562021</v>
      </c>
    </row>
    <row r="58" spans="2:3" x14ac:dyDescent="0.3">
      <c r="B58">
        <v>500572021</v>
      </c>
      <c r="C58">
        <v>600572021</v>
      </c>
    </row>
    <row r="59" spans="2:3" x14ac:dyDescent="0.3">
      <c r="B59">
        <v>500582021</v>
      </c>
      <c r="C59">
        <v>600582021</v>
      </c>
    </row>
    <row r="60" spans="2:3" x14ac:dyDescent="0.3">
      <c r="B60">
        <v>500592021</v>
      </c>
      <c r="C60">
        <v>600592021</v>
      </c>
    </row>
    <row r="61" spans="2:3" x14ac:dyDescent="0.3">
      <c r="B61">
        <v>500602021</v>
      </c>
      <c r="C61">
        <v>600602021</v>
      </c>
    </row>
    <row r="62" spans="2:3" x14ac:dyDescent="0.3">
      <c r="B62">
        <v>500612021</v>
      </c>
      <c r="C62">
        <v>600612021</v>
      </c>
    </row>
    <row r="63" spans="2:3" x14ac:dyDescent="0.3">
      <c r="B63">
        <v>500622021</v>
      </c>
      <c r="C63">
        <v>600622021</v>
      </c>
    </row>
    <row r="64" spans="2:3" x14ac:dyDescent="0.3">
      <c r="B64">
        <v>500632021</v>
      </c>
      <c r="C64">
        <v>600632021</v>
      </c>
    </row>
    <row r="65" spans="2:3" x14ac:dyDescent="0.3">
      <c r="B65">
        <v>500642021</v>
      </c>
      <c r="C65">
        <v>600642021</v>
      </c>
    </row>
    <row r="66" spans="2:3" x14ac:dyDescent="0.3">
      <c r="B66">
        <v>500652021</v>
      </c>
      <c r="C66">
        <v>600652021</v>
      </c>
    </row>
    <row r="67" spans="2:3" x14ac:dyDescent="0.3">
      <c r="B67">
        <v>500662021</v>
      </c>
      <c r="C67">
        <v>600662021</v>
      </c>
    </row>
    <row r="68" spans="2:3" x14ac:dyDescent="0.3">
      <c r="B68">
        <v>500672021</v>
      </c>
      <c r="C68">
        <v>600672021</v>
      </c>
    </row>
    <row r="69" spans="2:3" x14ac:dyDescent="0.3">
      <c r="B69">
        <v>500682021</v>
      </c>
      <c r="C69">
        <v>600682021</v>
      </c>
    </row>
    <row r="70" spans="2:3" x14ac:dyDescent="0.3">
      <c r="B70">
        <v>500692021</v>
      </c>
      <c r="C70">
        <v>600692021</v>
      </c>
    </row>
    <row r="71" spans="2:3" x14ac:dyDescent="0.3">
      <c r="B71">
        <v>500702021</v>
      </c>
      <c r="C71">
        <v>600702021</v>
      </c>
    </row>
    <row r="72" spans="2:3" x14ac:dyDescent="0.3">
      <c r="B72">
        <v>500712021</v>
      </c>
      <c r="C72">
        <v>600712021</v>
      </c>
    </row>
    <row r="73" spans="2:3" x14ac:dyDescent="0.3">
      <c r="B73">
        <v>500722021</v>
      </c>
      <c r="C73">
        <v>600722021</v>
      </c>
    </row>
    <row r="74" spans="2:3" x14ac:dyDescent="0.3">
      <c r="B74">
        <v>500732021</v>
      </c>
      <c r="C74">
        <v>600732021</v>
      </c>
    </row>
    <row r="75" spans="2:3" x14ac:dyDescent="0.3">
      <c r="B75">
        <v>500742021</v>
      </c>
      <c r="C75">
        <v>600742021</v>
      </c>
    </row>
    <row r="76" spans="2:3" x14ac:dyDescent="0.3">
      <c r="B76">
        <v>500752021</v>
      </c>
      <c r="C76">
        <v>600752021</v>
      </c>
    </row>
    <row r="77" spans="2:3" x14ac:dyDescent="0.3">
      <c r="B77">
        <v>500762021</v>
      </c>
      <c r="C77">
        <v>600762021</v>
      </c>
    </row>
    <row r="78" spans="2:3" x14ac:dyDescent="0.3">
      <c r="B78">
        <v>500772021</v>
      </c>
      <c r="C78">
        <v>600772021</v>
      </c>
    </row>
    <row r="79" spans="2:3" x14ac:dyDescent="0.3">
      <c r="B79">
        <v>500782021</v>
      </c>
      <c r="C79">
        <v>600782021</v>
      </c>
    </row>
    <row r="80" spans="2:3" x14ac:dyDescent="0.3">
      <c r="B80">
        <v>500792021</v>
      </c>
      <c r="C80">
        <v>600792021</v>
      </c>
    </row>
    <row r="81" spans="2:3" x14ac:dyDescent="0.3">
      <c r="B81">
        <v>500802021</v>
      </c>
      <c r="C81">
        <v>600802021</v>
      </c>
    </row>
    <row r="82" spans="2:3" x14ac:dyDescent="0.3">
      <c r="B82">
        <v>500812021</v>
      </c>
      <c r="C82">
        <v>600812021</v>
      </c>
    </row>
    <row r="83" spans="2:3" x14ac:dyDescent="0.3">
      <c r="B83">
        <v>500822021</v>
      </c>
      <c r="C83">
        <v>600822021</v>
      </c>
    </row>
    <row r="84" spans="2:3" x14ac:dyDescent="0.3">
      <c r="B84">
        <v>500832021</v>
      </c>
      <c r="C84">
        <v>600832021</v>
      </c>
    </row>
    <row r="85" spans="2:3" x14ac:dyDescent="0.3">
      <c r="B85">
        <v>500842021</v>
      </c>
      <c r="C85">
        <v>600842021</v>
      </c>
    </row>
    <row r="86" spans="2:3" x14ac:dyDescent="0.3">
      <c r="B86">
        <v>500852021</v>
      </c>
      <c r="C86">
        <v>600852021</v>
      </c>
    </row>
    <row r="87" spans="2:3" x14ac:dyDescent="0.3">
      <c r="B87">
        <v>500862021</v>
      </c>
      <c r="C87">
        <v>600862021</v>
      </c>
    </row>
    <row r="88" spans="2:3" x14ac:dyDescent="0.3">
      <c r="B88">
        <v>500872021</v>
      </c>
      <c r="C88">
        <v>600872021</v>
      </c>
    </row>
    <row r="89" spans="2:3" x14ac:dyDescent="0.3">
      <c r="B89">
        <v>500882021</v>
      </c>
      <c r="C89">
        <v>600882021</v>
      </c>
    </row>
    <row r="90" spans="2:3" x14ac:dyDescent="0.3">
      <c r="B90">
        <v>500892021</v>
      </c>
      <c r="C90">
        <v>600892021</v>
      </c>
    </row>
    <row r="91" spans="2:3" x14ac:dyDescent="0.3">
      <c r="B91">
        <v>500902021</v>
      </c>
      <c r="C91">
        <v>600902021</v>
      </c>
    </row>
    <row r="92" spans="2:3" x14ac:dyDescent="0.3">
      <c r="B92">
        <v>500912021</v>
      </c>
      <c r="C92">
        <v>600912021</v>
      </c>
    </row>
    <row r="93" spans="2:3" x14ac:dyDescent="0.3">
      <c r="B93">
        <v>500922021</v>
      </c>
      <c r="C93">
        <v>600922021</v>
      </c>
    </row>
    <row r="94" spans="2:3" x14ac:dyDescent="0.3">
      <c r="B94">
        <v>500932021</v>
      </c>
      <c r="C94">
        <v>600932021</v>
      </c>
    </row>
    <row r="95" spans="2:3" x14ac:dyDescent="0.3">
      <c r="B95">
        <v>500942021</v>
      </c>
      <c r="C95">
        <v>600942021</v>
      </c>
    </row>
    <row r="96" spans="2:3" x14ac:dyDescent="0.3">
      <c r="B96">
        <v>500952021</v>
      </c>
      <c r="C96">
        <v>600952021</v>
      </c>
    </row>
    <row r="97" spans="2:3" x14ac:dyDescent="0.3">
      <c r="B97">
        <v>500962021</v>
      </c>
      <c r="C97">
        <v>600962021</v>
      </c>
    </row>
    <row r="98" spans="2:3" x14ac:dyDescent="0.3">
      <c r="B98">
        <v>500972021</v>
      </c>
      <c r="C98">
        <v>600972021</v>
      </c>
    </row>
    <row r="99" spans="2:3" x14ac:dyDescent="0.3">
      <c r="B99">
        <v>500982021</v>
      </c>
      <c r="C99">
        <v>600982021</v>
      </c>
    </row>
    <row r="100" spans="2:3" x14ac:dyDescent="0.3">
      <c r="B100">
        <v>500992021</v>
      </c>
      <c r="C100">
        <v>600992021</v>
      </c>
    </row>
    <row r="101" spans="2:3" x14ac:dyDescent="0.3">
      <c r="B101">
        <v>501002021</v>
      </c>
      <c r="C101">
        <v>601002021</v>
      </c>
    </row>
    <row r="102" spans="2:3" x14ac:dyDescent="0.3">
      <c r="B102">
        <v>501012021</v>
      </c>
      <c r="C102">
        <v>601012021</v>
      </c>
    </row>
    <row r="103" spans="2:3" x14ac:dyDescent="0.3">
      <c r="B103">
        <v>501022021</v>
      </c>
      <c r="C103">
        <v>601022021</v>
      </c>
    </row>
    <row r="104" spans="2:3" x14ac:dyDescent="0.3">
      <c r="B104">
        <v>501032021</v>
      </c>
      <c r="C104">
        <v>601032021</v>
      </c>
    </row>
    <row r="105" spans="2:3" x14ac:dyDescent="0.3">
      <c r="B105">
        <v>501042021</v>
      </c>
      <c r="C105">
        <v>601042021</v>
      </c>
    </row>
    <row r="106" spans="2:3" x14ac:dyDescent="0.3">
      <c r="B106">
        <v>501052021</v>
      </c>
      <c r="C106">
        <v>601052021</v>
      </c>
    </row>
    <row r="107" spans="2:3" x14ac:dyDescent="0.3">
      <c r="B107">
        <v>501062021</v>
      </c>
      <c r="C107">
        <v>601062021</v>
      </c>
    </row>
    <row r="108" spans="2:3" x14ac:dyDescent="0.3">
      <c r="B108">
        <v>501072021</v>
      </c>
      <c r="C108">
        <v>601072021</v>
      </c>
    </row>
    <row r="109" spans="2:3" x14ac:dyDescent="0.3">
      <c r="B109">
        <v>501082021</v>
      </c>
      <c r="C109">
        <v>601082021</v>
      </c>
    </row>
    <row r="110" spans="2:3" x14ac:dyDescent="0.3">
      <c r="B110">
        <v>501092021</v>
      </c>
      <c r="C110">
        <v>601092021</v>
      </c>
    </row>
    <row r="111" spans="2:3" x14ac:dyDescent="0.3">
      <c r="B111">
        <v>501102021</v>
      </c>
      <c r="C111">
        <v>601102021</v>
      </c>
    </row>
    <row r="112" spans="2:3" x14ac:dyDescent="0.3">
      <c r="B112">
        <v>501112021</v>
      </c>
      <c r="C112">
        <v>601112021</v>
      </c>
    </row>
    <row r="113" spans="2:3" x14ac:dyDescent="0.3">
      <c r="B113">
        <v>501122021</v>
      </c>
      <c r="C113">
        <v>601122021</v>
      </c>
    </row>
    <row r="114" spans="2:3" x14ac:dyDescent="0.3">
      <c r="B114">
        <v>501132021</v>
      </c>
      <c r="C114">
        <v>601132021</v>
      </c>
    </row>
    <row r="115" spans="2:3" x14ac:dyDescent="0.3">
      <c r="B115">
        <v>501142021</v>
      </c>
      <c r="C115">
        <v>601142021</v>
      </c>
    </row>
    <row r="116" spans="2:3" x14ac:dyDescent="0.3">
      <c r="B116">
        <v>501152021</v>
      </c>
      <c r="C116">
        <v>601152021</v>
      </c>
    </row>
    <row r="117" spans="2:3" x14ac:dyDescent="0.3">
      <c r="B117">
        <v>501162021</v>
      </c>
      <c r="C117">
        <v>601162021</v>
      </c>
    </row>
    <row r="118" spans="2:3" x14ac:dyDescent="0.3">
      <c r="B118">
        <v>501172021</v>
      </c>
      <c r="C118">
        <v>601172021</v>
      </c>
    </row>
    <row r="119" spans="2:3" x14ac:dyDescent="0.3">
      <c r="B119">
        <v>501182021</v>
      </c>
      <c r="C119">
        <v>601182021</v>
      </c>
    </row>
    <row r="120" spans="2:3" x14ac:dyDescent="0.3">
      <c r="B120">
        <v>501192021</v>
      </c>
      <c r="C120">
        <v>601192021</v>
      </c>
    </row>
    <row r="121" spans="2:3" x14ac:dyDescent="0.3">
      <c r="B121">
        <v>501202120</v>
      </c>
      <c r="C121">
        <v>601202120</v>
      </c>
    </row>
    <row r="122" spans="2:3" x14ac:dyDescent="0.3">
      <c r="B122">
        <v>501212021</v>
      </c>
      <c r="C122">
        <v>601212021</v>
      </c>
    </row>
    <row r="123" spans="2:3" x14ac:dyDescent="0.3">
      <c r="B123">
        <v>501222021</v>
      </c>
      <c r="C123">
        <v>601222021</v>
      </c>
    </row>
    <row r="124" spans="2:3" x14ac:dyDescent="0.3">
      <c r="B124">
        <v>501232021</v>
      </c>
      <c r="C124">
        <v>601232021</v>
      </c>
    </row>
    <row r="125" spans="2:3" x14ac:dyDescent="0.3">
      <c r="B125">
        <v>501242021</v>
      </c>
      <c r="C125">
        <v>601242021</v>
      </c>
    </row>
    <row r="126" spans="2:3" x14ac:dyDescent="0.3">
      <c r="B126">
        <v>501252021</v>
      </c>
      <c r="C126">
        <v>601252021</v>
      </c>
    </row>
    <row r="127" spans="2:3" x14ac:dyDescent="0.3">
      <c r="B127">
        <v>501262021</v>
      </c>
      <c r="C127">
        <v>601262021</v>
      </c>
    </row>
    <row r="128" spans="2:3" x14ac:dyDescent="0.3">
      <c r="B128">
        <v>501272021</v>
      </c>
      <c r="C128">
        <v>601272021</v>
      </c>
    </row>
    <row r="129" spans="2:3" x14ac:dyDescent="0.3">
      <c r="B129">
        <v>501282021</v>
      </c>
      <c r="C129">
        <v>601282021</v>
      </c>
    </row>
    <row r="130" spans="2:3" x14ac:dyDescent="0.3">
      <c r="B130">
        <v>501292021</v>
      </c>
      <c r="C130">
        <v>601292021</v>
      </c>
    </row>
    <row r="131" spans="2:3" x14ac:dyDescent="0.3">
      <c r="B131">
        <v>501302021</v>
      </c>
      <c r="C131">
        <v>601302021</v>
      </c>
    </row>
    <row r="132" spans="2:3" x14ac:dyDescent="0.3">
      <c r="B132">
        <v>501312021</v>
      </c>
      <c r="C132">
        <v>601312021</v>
      </c>
    </row>
    <row r="133" spans="2:3" x14ac:dyDescent="0.3">
      <c r="B133">
        <v>501322021</v>
      </c>
      <c r="C133">
        <v>601322021</v>
      </c>
    </row>
    <row r="134" spans="2:3" x14ac:dyDescent="0.3">
      <c r="B134">
        <v>501332021</v>
      </c>
      <c r="C134">
        <v>601332021</v>
      </c>
    </row>
    <row r="135" spans="2:3" x14ac:dyDescent="0.3">
      <c r="B135">
        <v>501342021</v>
      </c>
      <c r="C135">
        <v>601342021</v>
      </c>
    </row>
    <row r="136" spans="2:3" x14ac:dyDescent="0.3">
      <c r="B136">
        <v>501352021</v>
      </c>
      <c r="C136">
        <v>601352021</v>
      </c>
    </row>
    <row r="137" spans="2:3" x14ac:dyDescent="0.3">
      <c r="B137">
        <v>501362021</v>
      </c>
      <c r="C137">
        <v>601362021</v>
      </c>
    </row>
    <row r="138" spans="2:3" x14ac:dyDescent="0.3">
      <c r="B138">
        <v>501372021</v>
      </c>
      <c r="C138">
        <v>601372021</v>
      </c>
    </row>
    <row r="139" spans="2:3" x14ac:dyDescent="0.3">
      <c r="B139">
        <v>501382021</v>
      </c>
      <c r="C139">
        <v>601382021</v>
      </c>
    </row>
    <row r="140" spans="2:3" x14ac:dyDescent="0.3">
      <c r="B140">
        <v>501392021</v>
      </c>
      <c r="C140">
        <v>601392021</v>
      </c>
    </row>
    <row r="141" spans="2:3" x14ac:dyDescent="0.3">
      <c r="B141">
        <v>501402021</v>
      </c>
      <c r="C141">
        <v>601402021</v>
      </c>
    </row>
    <row r="142" spans="2:3" x14ac:dyDescent="0.3">
      <c r="B142">
        <v>501412021</v>
      </c>
      <c r="C142">
        <v>601412021</v>
      </c>
    </row>
    <row r="143" spans="2:3" x14ac:dyDescent="0.3">
      <c r="B143">
        <v>501422021</v>
      </c>
      <c r="C143">
        <v>601422021</v>
      </c>
    </row>
    <row r="144" spans="2:3" x14ac:dyDescent="0.3">
      <c r="B144">
        <v>501432021</v>
      </c>
      <c r="C144">
        <v>601432021</v>
      </c>
    </row>
    <row r="145" spans="2:3" x14ac:dyDescent="0.3">
      <c r="B145">
        <v>501442021</v>
      </c>
      <c r="C145">
        <v>601442021</v>
      </c>
    </row>
    <row r="146" spans="2:3" x14ac:dyDescent="0.3">
      <c r="B146">
        <v>501452021</v>
      </c>
      <c r="C146">
        <v>601452021</v>
      </c>
    </row>
    <row r="147" spans="2:3" x14ac:dyDescent="0.3">
      <c r="B147">
        <v>501462021</v>
      </c>
      <c r="C147">
        <v>601462021</v>
      </c>
    </row>
    <row r="148" spans="2:3" x14ac:dyDescent="0.3">
      <c r="B148">
        <v>501472021</v>
      </c>
      <c r="C148">
        <v>601472021</v>
      </c>
    </row>
    <row r="149" spans="2:3" x14ac:dyDescent="0.3">
      <c r="B149">
        <v>501482021</v>
      </c>
      <c r="C149">
        <v>601482021</v>
      </c>
    </row>
    <row r="150" spans="2:3" x14ac:dyDescent="0.3">
      <c r="B150">
        <v>501492021</v>
      </c>
      <c r="C150">
        <v>601492021</v>
      </c>
    </row>
    <row r="151" spans="2:3" x14ac:dyDescent="0.3">
      <c r="B151">
        <v>501502021</v>
      </c>
      <c r="C151">
        <v>601502021</v>
      </c>
    </row>
    <row r="152" spans="2:3" x14ac:dyDescent="0.3">
      <c r="B152">
        <v>501512021</v>
      </c>
      <c r="C152">
        <v>601512021</v>
      </c>
    </row>
    <row r="153" spans="2:3" x14ac:dyDescent="0.3">
      <c r="B153">
        <v>501522021</v>
      </c>
      <c r="C153">
        <v>601522021</v>
      </c>
    </row>
    <row r="154" spans="2:3" x14ac:dyDescent="0.3">
      <c r="B154">
        <v>501532021</v>
      </c>
      <c r="C154">
        <v>601532021</v>
      </c>
    </row>
    <row r="155" spans="2:3" x14ac:dyDescent="0.3">
      <c r="B155">
        <v>501542021</v>
      </c>
      <c r="C155">
        <v>601542021</v>
      </c>
    </row>
    <row r="156" spans="2:3" x14ac:dyDescent="0.3">
      <c r="B156">
        <v>501552021</v>
      </c>
      <c r="C156">
        <v>601552021</v>
      </c>
    </row>
  </sheetData>
  <sheetProtection algorithmName="SHA-512" hashValue="6Eg1xfhUmrP+O132YmiIF1srNrPxsV/150VQzh0zyQywEmbfOrlgqqQF463qqvBkSc5pBV9sq5jjra+4nPTh/g==" saltValue="iJwbK6sG2MMks4t3GXleJ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Rechnung_B2B</vt:lpstr>
      <vt:lpstr>Rechnung_Consumer</vt:lpstr>
      <vt:lpstr>QR</vt:lpstr>
      <vt:lpstr>Kunden</vt:lpstr>
      <vt:lpstr>Rechnungsnummern</vt:lpstr>
      <vt:lpstr>Rechnung_B2B!Druckbereich</vt:lpstr>
      <vt:lpstr>Rechnung_Consumer!Druckbereich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2020-09-27T20:28:13Z</cp:lastPrinted>
  <dcterms:created xsi:type="dcterms:W3CDTF">2009-12-19T15:18:49Z</dcterms:created>
  <dcterms:modified xsi:type="dcterms:W3CDTF">2020-09-29T07:55:07Z</dcterms:modified>
</cp:coreProperties>
</file>